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Nuestro\Yu\"/>
    </mc:Choice>
  </mc:AlternateContent>
  <bookViews>
    <workbookView xWindow="0" yWindow="0" windowWidth="15345" windowHeight="4635" activeTab="1"/>
  </bookViews>
  <sheets>
    <sheet name="Счётчики" sheetId="4" r:id="rId1"/>
    <sheet name="Платежная квитанция" sheetId="7" r:id="rId2"/>
  </sheets>
  <calcPr calcId="152511" refMode="R1C1"/>
</workbook>
</file>

<file path=xl/calcChain.xml><?xml version="1.0" encoding="utf-8"?>
<calcChain xmlns="http://schemas.openxmlformats.org/spreadsheetml/2006/main">
  <c r="G7" i="4" l="1"/>
  <c r="A8" i="4"/>
  <c r="G8" i="4"/>
  <c r="A9" i="4"/>
  <c r="A10" i="4" s="1"/>
  <c r="A11" i="4" s="1"/>
  <c r="A12" i="4" s="1"/>
  <c r="A13" i="4" s="1"/>
  <c r="A16" i="4" s="1"/>
  <c r="A17" i="4" s="1"/>
  <c r="G9" i="4"/>
  <c r="G10" i="4"/>
  <c r="G14" i="4" s="1"/>
  <c r="G11" i="4"/>
  <c r="G12" i="4"/>
  <c r="G13" i="4"/>
  <c r="G16" i="4"/>
  <c r="G18" i="4" s="1"/>
  <c r="C7" i="7" s="1"/>
  <c r="E7" i="7" s="1"/>
  <c r="G17" i="4"/>
  <c r="C6" i="7"/>
  <c r="E5" i="7"/>
  <c r="C8" i="7" l="1"/>
  <c r="G19" i="4"/>
  <c r="E6" i="7"/>
  <c r="E8" i="7" s="1"/>
  <c r="D13" i="7" s="1"/>
</calcChain>
</file>

<file path=xl/sharedStrings.xml><?xml version="1.0" encoding="utf-8"?>
<sst xmlns="http://schemas.openxmlformats.org/spreadsheetml/2006/main" count="63" uniqueCount="58">
  <si>
    <t>№ счётчика</t>
  </si>
  <si>
    <t>№ п/п</t>
  </si>
  <si>
    <t>Наименование потребителя</t>
  </si>
  <si>
    <t>Коэфф. ТТ</t>
  </si>
  <si>
    <t>Показания кВт/ч</t>
  </si>
  <si>
    <t>Ввод №1</t>
  </si>
  <si>
    <t xml:space="preserve">Ввод №2 </t>
  </si>
  <si>
    <t>ИТОГО</t>
  </si>
  <si>
    <t>ВСЕГО</t>
  </si>
  <si>
    <t>даты снятия показаний</t>
  </si>
  <si>
    <t>Показания для расчёта, кВт/ч</t>
  </si>
  <si>
    <t>Электропотребление МОП, ТП и лифтов</t>
  </si>
  <si>
    <t>Электропотребление по жилым помещениям</t>
  </si>
  <si>
    <t>Электропотребление по нежилым помещениям</t>
  </si>
  <si>
    <t>Всего (без ЦТП)</t>
  </si>
  <si>
    <t>Наименование</t>
  </si>
  <si>
    <t>Аварийное освещение МОП и вент.</t>
  </si>
  <si>
    <t>Лифты</t>
  </si>
  <si>
    <t>ИТП</t>
  </si>
  <si>
    <t>Ввод №1 квартирные стояки</t>
  </si>
  <si>
    <t>Ввод №2 квартирные стояки</t>
  </si>
  <si>
    <t xml:space="preserve">Рабочее освещение и МОП </t>
  </si>
  <si>
    <t>08461800700015567</t>
  </si>
  <si>
    <t>0092170250001177</t>
  </si>
  <si>
    <t>0092170250000416</t>
  </si>
  <si>
    <t>0865880500054227</t>
  </si>
  <si>
    <t>0865880500054395</t>
  </si>
  <si>
    <t>0092170250000805</t>
  </si>
  <si>
    <t>0092170250000827</t>
  </si>
  <si>
    <t>09217025000443</t>
  </si>
  <si>
    <t>09217025000887</t>
  </si>
  <si>
    <t>75/5</t>
  </si>
  <si>
    <t>150/5</t>
  </si>
  <si>
    <t>300/5</t>
  </si>
  <si>
    <t>Электрощитовая ЖД 1/1</t>
  </si>
  <si>
    <t>Электрощитовая нежилые помещения 1/1</t>
  </si>
  <si>
    <t>показаний счётчиков учёта электроэнергии Корпус №1 дом 1 Ленинский проспект</t>
  </si>
  <si>
    <t>Общие приборы учета, кВт*ч</t>
  </si>
  <si>
    <t xml:space="preserve">Уважаемые жители! Информацию о показаниях общедомовых приборов учета и иную полезную </t>
  </si>
  <si>
    <t>www.dianik-estate.ru</t>
  </si>
  <si>
    <t>Распределение электроэнергии, предоставленную на общедомовые нужды - МОП, ТП и лифтов (МОП_электроснабжение) по помещениям корп. 1</t>
  </si>
  <si>
    <t>Основание - формулы 10 и 12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</si>
  <si>
    <t>информацию Вы можете узнать на сайте управляющей организации ООО "Дианик-Эстейт" .</t>
  </si>
  <si>
    <t>МОП_Электроснабжение кВт*ч</t>
  </si>
  <si>
    <t>консьержу своего корпуса (тел. 8-498-602-99-61) или диспетчеру.</t>
  </si>
  <si>
    <t>диспетчерская ООО "Дианик-Эстейт" тел. 8-498-683-11-12, факс 8-498-683-11-11</t>
  </si>
  <si>
    <t>или</t>
  </si>
  <si>
    <t>руб./кв.м.</t>
  </si>
  <si>
    <t>Вентиляция парковки К1</t>
  </si>
  <si>
    <t>Показания ИПУ горячего и холодного водоснабжения сдавать до 20 числа текущего месяца</t>
  </si>
  <si>
    <t>12125 кв.м. площадь всех помещений потребителей в многоквартирном доме.</t>
  </si>
  <si>
    <t xml:space="preserve"> Факт потребления по помещениям, кВт*ч </t>
  </si>
  <si>
    <t xml:space="preserve">где Si площадь Вашего помещения, </t>
  </si>
  <si>
    <t>Помощник управляющего</t>
  </si>
  <si>
    <t>Толмачева И.И.</t>
  </si>
  <si>
    <t>ОТЧЕТ Июль 2016 г.</t>
  </si>
  <si>
    <t>Июль 2016 г.</t>
  </si>
  <si>
    <t>формулы 10 и 12 - (66042,67 кВт*ч-30429,00 кВт*ч-28988,00 кВт*ч) х  Si/12 125кв.м. х 3,37руб.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</si>
</sst>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р_._-;\-* #,##0.00_р_._-;_-* &quot;-&quot;??_р_._-;_-@_-"/>
    <numFmt numFmtId="187" formatCode="_(* #,##0.00_);_(* \(#,##0.00\);_(* &quot;-&quot;??_);_(@_)"/>
    <numFmt numFmtId="207" formatCode="_-* #,##0.00_р_._-;\-* #,##0.00_р_._-;_-* &quot;-&quot;???_р_._-;_-@_-"/>
    <numFmt numFmtId="208" formatCode="_-* #,##0.000_р_._-;\-* #,##0.000_р_._-;_-* &quot;-&quot;??_р_._-;_-@_-"/>
  </numFmts>
  <fonts count="25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b/>
      <u val="singleAccounting"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 val="singleAccounting"/>
      <sz val="14"/>
      <name val="Arial"/>
      <family val="2"/>
      <charset val="204"/>
    </font>
    <font>
      <sz val="10"/>
      <name val="Tms Rmn Cyr"/>
    </font>
    <font>
      <sz val="12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8" fillId="0" borderId="0" xfId="0" applyFont="1"/>
    <xf numFmtId="0" fontId="12" fillId="0" borderId="1" xfId="0" applyFont="1" applyBorder="1" applyAlignment="1">
      <alignment horizontal="center" vertical="center" wrapText="1"/>
    </xf>
    <xf numFmtId="207" fontId="12" fillId="0" borderId="1" xfId="0" applyNumberFormat="1" applyFont="1" applyBorder="1" applyAlignment="1">
      <alignment horizontal="center" vertical="center" wrapText="1"/>
    </xf>
    <xf numFmtId="171" fontId="13" fillId="0" borderId="1" xfId="7" applyNumberFormat="1" applyFont="1" applyBorder="1"/>
    <xf numFmtId="207" fontId="14" fillId="0" borderId="1" xfId="7" applyNumberFormat="1" applyFont="1" applyBorder="1"/>
    <xf numFmtId="207" fontId="13" fillId="0" borderId="1" xfId="7" applyNumberFormat="1" applyFont="1" applyBorder="1"/>
    <xf numFmtId="171" fontId="2" fillId="0" borderId="1" xfId="7" applyNumberFormat="1" applyFont="1" applyBorder="1"/>
    <xf numFmtId="171" fontId="15" fillId="0" borderId="1" xfId="7" applyNumberFormat="1" applyFont="1" applyBorder="1"/>
    <xf numFmtId="207" fontId="15" fillId="0" borderId="1" xfId="0" applyNumberFormat="1" applyFont="1" applyBorder="1"/>
    <xf numFmtId="0" fontId="0" fillId="0" borderId="0" xfId="0" applyBorder="1"/>
    <xf numFmtId="2" fontId="16" fillId="0" borderId="0" xfId="0" applyNumberFormat="1" applyFont="1" applyBorder="1"/>
    <xf numFmtId="207" fontId="16" fillId="0" borderId="0" xfId="0" applyNumberFormat="1" applyFont="1" applyBorder="1"/>
    <xf numFmtId="0" fontId="9" fillId="0" borderId="0" xfId="0" applyFont="1" applyAlignment="1">
      <alignment horizontal="left"/>
    </xf>
    <xf numFmtId="208" fontId="17" fillId="0" borderId="0" xfId="7" applyNumberFormat="1" applyFont="1" applyAlignment="1">
      <alignment horizontal="center"/>
    </xf>
    <xf numFmtId="0" fontId="23" fillId="0" borderId="0" xfId="1" applyFont="1" applyAlignment="1" applyProtection="1"/>
    <xf numFmtId="0" fontId="4" fillId="0" borderId="0" xfId="0" applyFont="1" applyAlignment="1">
      <alignment horizontal="right"/>
    </xf>
    <xf numFmtId="0" fontId="4" fillId="0" borderId="0" xfId="0" applyFont="1"/>
    <xf numFmtId="0" fontId="8" fillId="0" borderId="0" xfId="0" applyFont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187" fontId="4" fillId="0" borderId="0" xfId="7" applyNumberFormat="1" applyFont="1"/>
    <xf numFmtId="0" fontId="0" fillId="2" borderId="0" xfId="0" applyFill="1"/>
    <xf numFmtId="187" fontId="24" fillId="2" borderId="0" xfId="7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87" fontId="6" fillId="2" borderId="3" xfId="7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/>
    <xf numFmtId="187" fontId="6" fillId="2" borderId="4" xfId="7" applyFont="1" applyFill="1" applyBorder="1" applyAlignment="1">
      <alignment horizontal="center"/>
    </xf>
    <xf numFmtId="187" fontId="6" fillId="2" borderId="4" xfId="7" applyFont="1" applyFill="1" applyBorder="1"/>
    <xf numFmtId="0" fontId="6" fillId="2" borderId="5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87" fontId="5" fillId="2" borderId="5" xfId="7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187" fontId="5" fillId="2" borderId="1" xfId="7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87" fontId="5" fillId="2" borderId="8" xfId="7" applyFont="1" applyFill="1" applyBorder="1" applyAlignment="1">
      <alignment horizontal="center"/>
    </xf>
    <xf numFmtId="187" fontId="7" fillId="2" borderId="1" xfId="7" applyFont="1" applyFill="1" applyBorder="1" applyAlignment="1">
      <alignment horizontal="center"/>
    </xf>
    <xf numFmtId="49" fontId="3" fillId="2" borderId="6" xfId="0" applyNumberFormat="1" applyFont="1" applyFill="1" applyBorder="1" applyAlignment="1"/>
    <xf numFmtId="49" fontId="6" fillId="2" borderId="7" xfId="0" applyNumberFormat="1" applyFont="1" applyFill="1" applyBorder="1" applyAlignment="1"/>
    <xf numFmtId="187" fontId="5" fillId="2" borderId="7" xfId="7" applyFont="1" applyFill="1" applyBorder="1" applyAlignment="1"/>
    <xf numFmtId="187" fontId="6" fillId="2" borderId="1" xfId="7" applyFont="1" applyFill="1" applyBorder="1" applyAlignment="1">
      <alignment horizontal="center"/>
    </xf>
    <xf numFmtId="187" fontId="20" fillId="2" borderId="1" xfId="7" applyFont="1" applyFill="1" applyBorder="1" applyAlignment="1">
      <alignment horizontal="center"/>
    </xf>
    <xf numFmtId="14" fontId="5" fillId="2" borderId="1" xfId="7" applyNumberFormat="1" applyFont="1" applyFill="1" applyBorder="1" applyAlignment="1"/>
    <xf numFmtId="14" fontId="6" fillId="2" borderId="0" xfId="7" applyNumberFormat="1" applyFont="1" applyFill="1" applyAlignment="1">
      <alignment horizontal="center"/>
    </xf>
    <xf numFmtId="0" fontId="6" fillId="2" borderId="0" xfId="0" applyFont="1" applyFill="1"/>
    <xf numFmtId="187" fontId="6" fillId="2" borderId="0" xfId="7" applyFont="1" applyFill="1"/>
    <xf numFmtId="187" fontId="6" fillId="2" borderId="0" xfId="7" applyFont="1" applyFill="1" applyAlignment="1">
      <alignment horizontal="center"/>
    </xf>
    <xf numFmtId="0" fontId="22" fillId="2" borderId="0" xfId="0" applyFont="1" applyFill="1"/>
    <xf numFmtId="0" fontId="5" fillId="2" borderId="0" xfId="0" applyFont="1" applyFill="1"/>
    <xf numFmtId="187" fontId="22" fillId="2" borderId="0" xfId="7" applyFont="1" applyFill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9" xfId="0" applyFont="1" applyBorder="1" applyAlignment="1">
      <alignment horizontal="center" wrapText="1"/>
    </xf>
  </cellXfs>
  <cellStyles count="9">
    <cellStyle name="Гиперссылка" xfId="1" builtinId="8"/>
    <cellStyle name="Обычный" xfId="0" builtinId="0"/>
    <cellStyle name="Обычный 2" xfId="2"/>
    <cellStyle name="Обычный 2 19" xfId="3"/>
    <cellStyle name="Обычный 2 20" xfId="4"/>
    <cellStyle name="Обычный 2 22" xfId="5"/>
    <cellStyle name="Обычный 2 24" xfId="6"/>
    <cellStyle name="Финансовый" xfId="7" builtinId="3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ianik-estat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E20" sqref="E20"/>
    </sheetView>
  </sheetViews>
  <sheetFormatPr defaultRowHeight="12.75"/>
  <cols>
    <col min="1" max="1" width="7" style="23" customWidth="1"/>
    <col min="2" max="2" width="23.85546875" style="23" customWidth="1"/>
    <col min="3" max="3" width="38" style="23" customWidth="1"/>
    <col min="4" max="4" width="10.140625" style="23" customWidth="1"/>
    <col min="5" max="5" width="14.28515625" style="24" bestFit="1" customWidth="1"/>
    <col min="6" max="6" width="14" style="24" customWidth="1"/>
    <col min="7" max="7" width="19.85546875" style="24" customWidth="1"/>
    <col min="8" max="16384" width="9.140625" style="23"/>
  </cols>
  <sheetData>
    <row r="1" spans="1:7" ht="21.75" customHeight="1">
      <c r="A1" s="64" t="s">
        <v>55</v>
      </c>
      <c r="B1" s="64"/>
      <c r="C1" s="64"/>
      <c r="D1" s="64"/>
      <c r="E1" s="64"/>
      <c r="F1" s="64"/>
      <c r="G1" s="64"/>
    </row>
    <row r="3" spans="1:7">
      <c r="A3" s="65" t="s">
        <v>36</v>
      </c>
      <c r="B3" s="65"/>
      <c r="C3" s="65"/>
      <c r="D3" s="65"/>
      <c r="E3" s="65"/>
      <c r="F3" s="65"/>
      <c r="G3" s="65"/>
    </row>
    <row r="4" spans="1:7" ht="13.5" thickBot="1"/>
    <row r="5" spans="1:7" s="28" customFormat="1" ht="54.75" customHeight="1" thickBot="1">
      <c r="A5" s="25" t="s">
        <v>1</v>
      </c>
      <c r="B5" s="26" t="s">
        <v>0</v>
      </c>
      <c r="C5" s="26" t="s">
        <v>2</v>
      </c>
      <c r="D5" s="26" t="s">
        <v>3</v>
      </c>
      <c r="E5" s="27" t="s">
        <v>4</v>
      </c>
      <c r="F5" s="27" t="s">
        <v>4</v>
      </c>
      <c r="G5" s="27" t="s">
        <v>10</v>
      </c>
    </row>
    <row r="6" spans="1:7" ht="21" customHeight="1">
      <c r="A6" s="29" t="s">
        <v>34</v>
      </c>
      <c r="B6" s="30"/>
      <c r="C6" s="31"/>
      <c r="D6" s="31"/>
      <c r="E6" s="32"/>
      <c r="F6" s="32"/>
      <c r="G6" s="33"/>
    </row>
    <row r="7" spans="1:7" ht="15">
      <c r="A7" s="34">
        <v>1</v>
      </c>
      <c r="B7" s="35" t="s">
        <v>28</v>
      </c>
      <c r="C7" s="36" t="s">
        <v>16</v>
      </c>
      <c r="D7" s="36" t="s">
        <v>32</v>
      </c>
      <c r="E7" s="37">
        <v>8038</v>
      </c>
      <c r="F7" s="37">
        <v>8150</v>
      </c>
      <c r="G7" s="37">
        <f>(F7-E7)*30</f>
        <v>3360</v>
      </c>
    </row>
    <row r="8" spans="1:7" ht="15">
      <c r="A8" s="38">
        <f t="shared" ref="A8:A13" si="0">A7+1</f>
        <v>2</v>
      </c>
      <c r="B8" s="39" t="s">
        <v>27</v>
      </c>
      <c r="C8" s="40" t="s">
        <v>17</v>
      </c>
      <c r="D8" s="41" t="s">
        <v>31</v>
      </c>
      <c r="E8" s="42">
        <v>5808</v>
      </c>
      <c r="F8" s="42">
        <v>5887</v>
      </c>
      <c r="G8" s="42">
        <f>(F8-E8)*15</f>
        <v>1185</v>
      </c>
    </row>
    <row r="9" spans="1:7" ht="15">
      <c r="A9" s="38">
        <f t="shared" si="0"/>
        <v>3</v>
      </c>
      <c r="B9" s="39" t="s">
        <v>22</v>
      </c>
      <c r="C9" s="40" t="s">
        <v>18</v>
      </c>
      <c r="D9" s="38">
        <v>1</v>
      </c>
      <c r="E9" s="42">
        <v>2611</v>
      </c>
      <c r="F9" s="42">
        <v>2648</v>
      </c>
      <c r="G9" s="42">
        <f>F9-E9</f>
        <v>37</v>
      </c>
    </row>
    <row r="10" spans="1:7" ht="15">
      <c r="A10" s="38">
        <f t="shared" si="0"/>
        <v>4</v>
      </c>
      <c r="B10" s="39" t="s">
        <v>23</v>
      </c>
      <c r="C10" s="40" t="s">
        <v>19</v>
      </c>
      <c r="D10" s="40" t="s">
        <v>33</v>
      </c>
      <c r="E10" s="42">
        <v>21975</v>
      </c>
      <c r="F10" s="42">
        <v>22276</v>
      </c>
      <c r="G10" s="42">
        <f>(F10-E10)*60</f>
        <v>18060</v>
      </c>
    </row>
    <row r="11" spans="1:7" ht="15">
      <c r="A11" s="38">
        <f t="shared" si="0"/>
        <v>5</v>
      </c>
      <c r="B11" s="39" t="s">
        <v>24</v>
      </c>
      <c r="C11" s="40" t="s">
        <v>20</v>
      </c>
      <c r="D11" s="40" t="s">
        <v>33</v>
      </c>
      <c r="E11" s="42">
        <v>16526</v>
      </c>
      <c r="F11" s="42">
        <v>16739</v>
      </c>
      <c r="G11" s="42">
        <f>(F11-E11)*60</f>
        <v>12780</v>
      </c>
    </row>
    <row r="12" spans="1:7" ht="15">
      <c r="A12" s="38">
        <f t="shared" si="0"/>
        <v>6</v>
      </c>
      <c r="B12" s="39" t="s">
        <v>25</v>
      </c>
      <c r="C12" s="40" t="s">
        <v>21</v>
      </c>
      <c r="D12" s="38">
        <v>1</v>
      </c>
      <c r="E12" s="42">
        <v>334312</v>
      </c>
      <c r="F12" s="42">
        <v>338617</v>
      </c>
      <c r="G12" s="42">
        <f>F12-E12</f>
        <v>4305</v>
      </c>
    </row>
    <row r="13" spans="1:7" ht="15">
      <c r="A13" s="38">
        <f t="shared" si="0"/>
        <v>7</v>
      </c>
      <c r="B13" s="39" t="s">
        <v>26</v>
      </c>
      <c r="C13" s="40" t="s">
        <v>48</v>
      </c>
      <c r="D13" s="38">
        <v>1</v>
      </c>
      <c r="E13" s="42">
        <v>15328</v>
      </c>
      <c r="F13" s="42">
        <v>15565</v>
      </c>
      <c r="G13" s="42">
        <f>F13-E13</f>
        <v>237</v>
      </c>
    </row>
    <row r="14" spans="1:7" ht="15.75">
      <c r="A14" s="43"/>
      <c r="B14" s="44" t="s">
        <v>7</v>
      </c>
      <c r="C14" s="45"/>
      <c r="D14" s="44"/>
      <c r="E14" s="46"/>
      <c r="F14" s="46"/>
      <c r="G14" s="47">
        <f>G7+G8+G9+G10+G11+G12+G13</f>
        <v>39964</v>
      </c>
    </row>
    <row r="15" spans="1:7" ht="15.75">
      <c r="A15" s="48" t="s">
        <v>35</v>
      </c>
      <c r="B15" s="49"/>
      <c r="C15" s="49"/>
      <c r="D15" s="49"/>
      <c r="E15" s="50"/>
      <c r="F15" s="50"/>
      <c r="G15" s="51"/>
    </row>
    <row r="16" spans="1:7" ht="15">
      <c r="A16" s="38">
        <f>A13+1</f>
        <v>8</v>
      </c>
      <c r="B16" s="39" t="s">
        <v>29</v>
      </c>
      <c r="C16" s="38" t="s">
        <v>5</v>
      </c>
      <c r="D16" s="40" t="s">
        <v>32</v>
      </c>
      <c r="E16" s="42">
        <v>24907</v>
      </c>
      <c r="F16" s="42">
        <v>25414</v>
      </c>
      <c r="G16" s="42">
        <f>(F16-E16)*30</f>
        <v>15210</v>
      </c>
    </row>
    <row r="17" spans="1:7" ht="15">
      <c r="A17" s="38">
        <f>A16+1</f>
        <v>9</v>
      </c>
      <c r="B17" s="39" t="s">
        <v>30</v>
      </c>
      <c r="C17" s="38" t="s">
        <v>6</v>
      </c>
      <c r="D17" s="40" t="s">
        <v>32</v>
      </c>
      <c r="E17" s="42">
        <v>28252</v>
      </c>
      <c r="F17" s="42">
        <v>28711</v>
      </c>
      <c r="G17" s="42">
        <f>(F17-E17)*30</f>
        <v>13770</v>
      </c>
    </row>
    <row r="18" spans="1:7" ht="15.75">
      <c r="A18" s="43"/>
      <c r="B18" s="44" t="s">
        <v>7</v>
      </c>
      <c r="C18" s="45"/>
      <c r="D18" s="44"/>
      <c r="E18" s="46"/>
      <c r="F18" s="46"/>
      <c r="G18" s="47">
        <f>SUM(G16:G17)</f>
        <v>28980</v>
      </c>
    </row>
    <row r="19" spans="1:7" ht="22.5">
      <c r="A19" s="38"/>
      <c r="B19" s="66" t="s">
        <v>8</v>
      </c>
      <c r="C19" s="67"/>
      <c r="D19" s="68"/>
      <c r="E19" s="42"/>
      <c r="F19" s="42"/>
      <c r="G19" s="52">
        <f>G14+G18</f>
        <v>68944</v>
      </c>
    </row>
    <row r="20" spans="1:7" ht="15.75">
      <c r="A20" s="61" t="s">
        <v>9</v>
      </c>
      <c r="B20" s="62"/>
      <c r="C20" s="62"/>
      <c r="D20" s="63"/>
      <c r="E20" s="53">
        <v>42569</v>
      </c>
      <c r="F20" s="53"/>
      <c r="G20" s="54"/>
    </row>
    <row r="21" spans="1:7" ht="15">
      <c r="A21" s="55"/>
      <c r="B21" s="55"/>
      <c r="C21" s="55"/>
      <c r="D21" s="55"/>
      <c r="E21" s="56"/>
      <c r="F21" s="56"/>
      <c r="G21" s="57"/>
    </row>
    <row r="23" spans="1:7" s="58" customFormat="1" ht="15">
      <c r="B23" s="59" t="s">
        <v>53</v>
      </c>
      <c r="D23" s="59" t="s">
        <v>54</v>
      </c>
      <c r="E23" s="60"/>
      <c r="F23" s="60"/>
      <c r="G23" s="60"/>
    </row>
  </sheetData>
  <mergeCells count="4">
    <mergeCell ref="A20:D20"/>
    <mergeCell ref="A1:G1"/>
    <mergeCell ref="A3:G3"/>
    <mergeCell ref="B19:D19"/>
  </mergeCells>
  <phoneticPr fontId="0" type="noConversion"/>
  <pageMargins left="0.27559055118110237" right="0.35433070866141736" top="0.98425196850393704" bottom="0.59055118110236227" header="0.51181102362204722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D8" sqref="D8"/>
    </sheetView>
  </sheetViews>
  <sheetFormatPr defaultRowHeight="12.75"/>
  <cols>
    <col min="1" max="1" width="12.140625" customWidth="1"/>
    <col min="2" max="2" width="27.5703125" customWidth="1"/>
    <col min="3" max="4" width="15" customWidth="1"/>
    <col min="5" max="5" width="19.28515625" customWidth="1"/>
    <col min="14" max="14" width="9.28515625" bestFit="1" customWidth="1"/>
  </cols>
  <sheetData>
    <row r="1" spans="1:5" ht="12" customHeight="1">
      <c r="A1" s="70" t="s">
        <v>56</v>
      </c>
      <c r="B1" s="70"/>
      <c r="C1" s="70"/>
      <c r="D1" s="70"/>
      <c r="E1" s="70"/>
    </row>
    <row r="2" spans="1:5" ht="27.75" customHeight="1">
      <c r="A2" s="69" t="s">
        <v>40</v>
      </c>
      <c r="B2" s="69"/>
      <c r="C2" s="69"/>
      <c r="D2" s="69"/>
      <c r="E2" s="69"/>
    </row>
    <row r="3" spans="1:5" ht="25.5" customHeight="1">
      <c r="A3" s="71" t="s">
        <v>41</v>
      </c>
      <c r="B3" s="71"/>
      <c r="C3" s="71"/>
      <c r="D3" s="71"/>
      <c r="E3" s="71"/>
    </row>
    <row r="4" spans="1:5" ht="33.75" customHeight="1">
      <c r="A4" s="21" t="s">
        <v>15</v>
      </c>
      <c r="B4" s="21"/>
      <c r="C4" s="3" t="s">
        <v>37</v>
      </c>
      <c r="D4" s="4" t="s">
        <v>51</v>
      </c>
      <c r="E4" s="3" t="s">
        <v>43</v>
      </c>
    </row>
    <row r="5" spans="1:5">
      <c r="A5" s="20" t="s">
        <v>11</v>
      </c>
      <c r="B5" s="20"/>
      <c r="C5" s="5">
        <v>6222.67</v>
      </c>
      <c r="D5" s="6"/>
      <c r="E5" s="5">
        <f>C5</f>
        <v>6222.67</v>
      </c>
    </row>
    <row r="6" spans="1:5">
      <c r="A6" s="20" t="s">
        <v>12</v>
      </c>
      <c r="B6" s="20"/>
      <c r="C6" s="5">
        <f>Счётчики!G10+Счётчики!G11</f>
        <v>30840</v>
      </c>
      <c r="D6" s="7">
        <v>30429</v>
      </c>
      <c r="E6" s="8">
        <f>C6-D6</f>
        <v>411</v>
      </c>
    </row>
    <row r="7" spans="1:5">
      <c r="A7" s="20" t="s">
        <v>13</v>
      </c>
      <c r="B7" s="20"/>
      <c r="C7" s="5">
        <f>Счётчики!G18</f>
        <v>28980</v>
      </c>
      <c r="D7" s="7">
        <v>28988</v>
      </c>
      <c r="E7" s="8">
        <f>C7-D7</f>
        <v>-8</v>
      </c>
    </row>
    <row r="8" spans="1:5" ht="15">
      <c r="A8" s="20" t="s">
        <v>14</v>
      </c>
      <c r="B8" s="20"/>
      <c r="C8" s="9">
        <f>SUM(C5:C7)</f>
        <v>66042.67</v>
      </c>
      <c r="D8" s="10"/>
      <c r="E8" s="9">
        <f>SUM(E5:E7)</f>
        <v>6625.67</v>
      </c>
    </row>
    <row r="9" spans="1:5" ht="2.25" customHeight="1">
      <c r="B9" s="11"/>
      <c r="C9" s="12"/>
      <c r="D9" s="13"/>
      <c r="E9" s="12"/>
    </row>
    <row r="10" spans="1:5" ht="15">
      <c r="A10" s="14" t="s">
        <v>57</v>
      </c>
      <c r="B10" s="14"/>
      <c r="C10" s="14"/>
      <c r="D10" s="14"/>
      <c r="E10" s="15"/>
    </row>
    <row r="11" spans="1:5" ht="12.75" customHeight="1">
      <c r="A11" s="1" t="s">
        <v>52</v>
      </c>
    </row>
    <row r="12" spans="1:5" ht="12.75" customHeight="1">
      <c r="A12" s="1" t="s">
        <v>50</v>
      </c>
    </row>
    <row r="13" spans="1:5" ht="12.75" customHeight="1">
      <c r="A13" s="1"/>
      <c r="C13" s="17" t="s">
        <v>46</v>
      </c>
      <c r="D13" s="22">
        <f>E8*3.37/12125</f>
        <v>1.841526424742268</v>
      </c>
      <c r="E13" s="18" t="s">
        <v>47</v>
      </c>
    </row>
    <row r="14" spans="1:5">
      <c r="A14" t="s">
        <v>38</v>
      </c>
    </row>
    <row r="15" spans="1:5">
      <c r="A15" s="1" t="s">
        <v>42</v>
      </c>
    </row>
    <row r="16" spans="1:5">
      <c r="A16" s="16" t="s">
        <v>39</v>
      </c>
    </row>
    <row r="17" spans="1:5">
      <c r="A17" t="s">
        <v>45</v>
      </c>
    </row>
    <row r="18" spans="1:5">
      <c r="A18" t="s">
        <v>49</v>
      </c>
    </row>
    <row r="19" spans="1:5">
      <c r="A19" t="s">
        <v>44</v>
      </c>
    </row>
    <row r="21" spans="1:5" ht="18">
      <c r="A21" s="19"/>
      <c r="B21" s="19"/>
      <c r="C21" s="2"/>
      <c r="D21" s="2"/>
      <c r="E21" s="2"/>
    </row>
    <row r="22" spans="1:5" ht="18">
      <c r="A22" s="2"/>
      <c r="B22" s="2"/>
      <c r="C22" s="2"/>
      <c r="D22" s="2"/>
      <c r="E22" s="2"/>
    </row>
  </sheetData>
  <mergeCells count="3">
    <mergeCell ref="A2:E2"/>
    <mergeCell ref="A1:E1"/>
    <mergeCell ref="A3:E3"/>
  </mergeCells>
  <phoneticPr fontId="18" type="noConversion"/>
  <hyperlinks>
    <hyperlink ref="A16" r:id="rId1"/>
  </hyperlinks>
  <pageMargins left="1" right="1" top="1" bottom="1" header="0.5" footer="0.5"/>
  <pageSetup paperSize="9" scale="13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Счётчики</vt:lpstr>
      <vt:lpstr>Платежная квитанция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Angelka</cp:lastModifiedBy>
  <cp:lastPrinted>2016-07-27T07:58:35Z</cp:lastPrinted>
  <dcterms:created xsi:type="dcterms:W3CDTF">1996-10-08T23:32:33Z</dcterms:created>
  <dcterms:modified xsi:type="dcterms:W3CDTF">2016-08-30T13:04:02Z</dcterms:modified>
</cp:coreProperties>
</file>