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620" windowWidth="16065" windowHeight="5820"/>
  </bookViews>
  <sheets>
    <sheet name="Лист1" sheetId="3" r:id="rId1"/>
    <sheet name="Нормативы" sheetId="4" r:id="rId2"/>
  </sheets>
  <calcPr calcId="152511"/>
</workbook>
</file>

<file path=xl/calcChain.xml><?xml version="1.0" encoding="utf-8"?>
<calcChain xmlns="http://schemas.openxmlformats.org/spreadsheetml/2006/main">
  <c r="G38" i="3" l="1"/>
  <c r="G36" i="3"/>
  <c r="G27" i="3"/>
  <c r="G29" i="3"/>
  <c r="E10" i="4"/>
  <c r="F10" i="4"/>
  <c r="D4" i="4"/>
  <c r="E4" i="4"/>
  <c r="G8" i="3"/>
  <c r="G15" i="3"/>
  <c r="G9" i="3"/>
  <c r="G10" i="3"/>
  <c r="G11" i="3"/>
  <c r="G12" i="3"/>
  <c r="G13" i="3"/>
  <c r="G19" i="3"/>
  <c r="G20" i="3"/>
  <c r="G21" i="3"/>
  <c r="G23" i="3"/>
</calcChain>
</file>

<file path=xl/sharedStrings.xml><?xml version="1.0" encoding="utf-8"?>
<sst xmlns="http://schemas.openxmlformats.org/spreadsheetml/2006/main" count="64" uniqueCount="53">
  <si>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</si>
  <si>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</si>
  <si>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</si>
  <si>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</si>
  <si>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</si>
  <si>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</si>
  <si>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</si>
  <si>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</si>
  <si>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</si>
  <si>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</si>
  <si>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</si>
  <si>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</si>
  <si>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</si>
  <si>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</si>
  <si>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</si>
  <si>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</si>
  <si>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</si>
  <si>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</si>
  <si>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</si>
  <si>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</si>
  <si>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</si>
  <si>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</si>
  <si>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</si>
  <si>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</si>
  <si>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</si>
  <si>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</si>
  <si>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</si>
  <si>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>V. Налог с УСН</t>
  </si>
  <si>
    <t>Площадь дома</t>
  </si>
  <si>
    <t>Полощадь помещений</t>
  </si>
  <si>
    <t>Площадь балконов</t>
  </si>
  <si>
    <t>Расчетная площадь</t>
  </si>
  <si>
    <t>Норматив в кВт/ч</t>
  </si>
  <si>
    <t>Площадь чердаков, техподполья</t>
  </si>
  <si>
    <t>Норматив в куб.м.</t>
  </si>
  <si>
    <t>Электроснабжение ОДН норматив</t>
  </si>
  <si>
    <t xml:space="preserve">IV. вывоз мусора </t>
  </si>
  <si>
    <t>Водоснабжение ОДН норматив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</si>
  <si>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</si>
  <si>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</si>
  <si>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</si>
  <si>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/>
        <sz val="16"/>
        <color indexed="10"/>
        <rFont val="Times New Roman"/>
        <family val="1"/>
        <charset val="204"/>
      </rPr>
      <t xml:space="preserve">тепловой энергии </t>
    </r>
  </si>
  <si>
    <r>
      <t xml:space="preserve">I. показания общих приборов </t>
    </r>
    <r>
      <rPr>
        <b/>
        <i/>
        <u/>
        <sz val="16"/>
        <color indexed="10"/>
        <rFont val="Times New Roman"/>
        <family val="1"/>
        <charset val="204"/>
      </rPr>
      <t xml:space="preserve">учёта электроэнергии </t>
    </r>
  </si>
  <si>
    <r>
      <t xml:space="preserve">Расчет нормативного расхода </t>
    </r>
    <r>
      <rPr>
        <b/>
        <sz val="10"/>
        <color indexed="10"/>
        <rFont val="Arial"/>
        <family val="2"/>
        <charset val="204"/>
      </rPr>
      <t>электроэнергии</t>
    </r>
    <r>
      <rPr>
        <b/>
        <sz val="10"/>
        <rFont val="Arial"/>
        <family val="2"/>
        <charset val="204"/>
      </rPr>
      <t xml:space="preserve"> К4</t>
    </r>
  </si>
  <si>
    <r>
      <t xml:space="preserve">Расчет нормативного расхода </t>
    </r>
    <r>
      <rPr>
        <b/>
        <sz val="10"/>
        <color indexed="10"/>
        <rFont val="Arial"/>
        <family val="2"/>
        <charset val="204"/>
      </rPr>
      <t xml:space="preserve">водоснабжения </t>
    </r>
    <r>
      <rPr>
        <b/>
        <sz val="10"/>
        <rFont val="Arial"/>
        <family val="2"/>
        <charset val="204"/>
      </rPr>
      <t>К4</t>
    </r>
  </si>
  <si>
    <r>
      <t xml:space="preserve">II. показаний общих приборов учёта  </t>
    </r>
    <r>
      <rPr>
        <b/>
        <u/>
        <sz val="12"/>
        <rFont val="Times New Roman"/>
        <family val="1"/>
        <charset val="204"/>
      </rPr>
      <t xml:space="preserve"> </t>
    </r>
    <r>
      <rPr>
        <b/>
        <i/>
        <u/>
        <sz val="16"/>
        <color indexed="10"/>
        <rFont val="Times New Roman"/>
        <family val="1"/>
        <charset val="204"/>
      </rPr>
      <t>холодной воды К4</t>
    </r>
  </si>
  <si>
    <r>
      <t xml:space="preserve">Подземный гараж дом 1 Ленинский проспект </t>
    </r>
    <r>
      <rPr>
        <b/>
        <sz val="22"/>
        <color indexed="8"/>
        <rFont val="Times New Roman"/>
        <family val="1"/>
        <charset val="204"/>
      </rPr>
      <t>Корпус 4</t>
    </r>
  </si>
  <si>
    <t>Гаражный комплекс</t>
  </si>
  <si>
    <t>Счетчик не используется</t>
  </si>
  <si>
    <t>Нориатив 2,88</t>
  </si>
  <si>
    <t xml:space="preserve">Норматив 0,006 </t>
  </si>
  <si>
    <t>Гараж отапливался в сезон с 09.01.2018  - по 26.03.2018г</t>
  </si>
  <si>
    <r>
      <t>ОТЧЕТ</t>
    </r>
    <r>
      <rPr>
        <b/>
        <sz val="18"/>
        <color indexed="10"/>
        <rFont val="Times New Roman"/>
        <family val="1"/>
        <charset val="204"/>
      </rPr>
      <t xml:space="preserve"> Июль</t>
    </r>
    <r>
      <rPr>
        <b/>
        <sz val="16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>2018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</si>
</sst>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6" formatCode="#,##0.00&quot;р.&quot;;\-#,##0.00&quot;р.&quot;"/>
    <numFmt numFmtId="187" formatCode="_(* #,##0.00_);_(* \(#,##0.00\);_(* &quot;-&quot;??_);_(@_)"/>
    <numFmt numFmtId="188" formatCode="dd/mm/yy;@"/>
    <numFmt numFmtId="196" formatCode="#,##0.00_ ;\-#,##0.00\ "/>
    <numFmt numFmtId="197" formatCode="_(* #,##0_);_(* \(#,##0\);_(* &quot;-&quot;??_);_(@_)"/>
    <numFmt numFmtId="200" formatCode="0.000"/>
  </numFmts>
  <fonts count="34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 val="singleAccounting"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 val="singleAccounting"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u/>
      <sz val="16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b/>
      <sz val="16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3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87" fontId="4" fillId="0" borderId="0" xfId="1" applyFont="1"/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87" fontId="5" fillId="0" borderId="1" xfId="1" applyFont="1" applyBorder="1" applyAlignment="1">
      <alignment horizontal="center"/>
    </xf>
    <xf numFmtId="187" fontId="5" fillId="0" borderId="1" xfId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88" fontId="5" fillId="0" borderId="1" xfId="1" applyNumberFormat="1" applyFont="1" applyBorder="1" applyAlignment="1"/>
    <xf numFmtId="14" fontId="5" fillId="0" borderId="0" xfId="1" applyNumberFormat="1" applyFont="1" applyAlignment="1">
      <alignment horizontal="center"/>
    </xf>
    <xf numFmtId="0" fontId="5" fillId="0" borderId="0" xfId="0" applyFont="1"/>
    <xf numFmtId="187" fontId="5" fillId="0" borderId="0" xfId="1" applyFont="1"/>
    <xf numFmtId="187" fontId="5" fillId="0" borderId="0" xfId="1" applyFont="1" applyAlignment="1">
      <alignment horizontal="center"/>
    </xf>
    <xf numFmtId="1" fontId="5" fillId="0" borderId="1" xfId="1" applyNumberFormat="1" applyFont="1" applyBorder="1" applyAlignment="1">
      <alignment horizontal="center"/>
    </xf>
    <xf numFmtId="187" fontId="7" fillId="0" borderId="0" xfId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/>
    <xf numFmtId="14" fontId="4" fillId="0" borderId="1" xfId="0" applyNumberFormat="1" applyFont="1" applyBorder="1"/>
    <xf numFmtId="14" fontId="5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9" fillId="0" borderId="0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0" fontId="7" fillId="0" borderId="0" xfId="0" applyFont="1"/>
    <xf numFmtId="187" fontId="6" fillId="0" borderId="1" xfId="1" applyFont="1" applyBorder="1" applyAlignment="1">
      <alignment horizontal="center" vertical="center"/>
    </xf>
    <xf numFmtId="0" fontId="3" fillId="0" borderId="0" xfId="0" applyFont="1"/>
    <xf numFmtId="0" fontId="4" fillId="2" borderId="0" xfId="0" applyFont="1" applyFill="1"/>
    <xf numFmtId="187" fontId="11" fillId="0" borderId="0" xfId="1" applyFont="1" applyBorder="1" applyAlignment="1">
      <alignment horizontal="center" vertical="center"/>
    </xf>
    <xf numFmtId="0" fontId="12" fillId="0" borderId="0" xfId="0" applyFont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87" fontId="13" fillId="0" borderId="1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87" fontId="13" fillId="0" borderId="4" xfId="1" applyFont="1" applyFill="1" applyBorder="1" applyAlignment="1">
      <alignment horizontal="center"/>
    </xf>
    <xf numFmtId="187" fontId="13" fillId="2" borderId="4" xfId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2" xfId="0" applyFont="1" applyBorder="1" applyAlignment="1">
      <alignment wrapText="1"/>
    </xf>
    <xf numFmtId="1" fontId="14" fillId="0" borderId="1" xfId="1" applyNumberFormat="1" applyFont="1" applyFill="1" applyBorder="1" applyAlignment="1">
      <alignment horizontal="center"/>
    </xf>
    <xf numFmtId="1" fontId="15" fillId="0" borderId="1" xfId="1" applyNumberFormat="1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87" fontId="7" fillId="0" borderId="1" xfId="1" applyFont="1" applyFill="1" applyBorder="1" applyAlignment="1">
      <alignment horizontal="center"/>
    </xf>
    <xf numFmtId="187" fontId="7" fillId="0" borderId="1" xfId="1" applyFont="1" applyBorder="1" applyAlignment="1">
      <alignment horizontal="center"/>
    </xf>
    <xf numFmtId="0" fontId="7" fillId="0" borderId="1" xfId="0" applyFont="1" applyBorder="1"/>
    <xf numFmtId="1" fontId="7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7" fillId="0" borderId="5" xfId="1" applyNumberFormat="1" applyFont="1" applyBorder="1" applyAlignment="1">
      <alignment horizontal="center"/>
    </xf>
    <xf numFmtId="2" fontId="7" fillId="0" borderId="5" xfId="1" applyNumberFormat="1" applyFont="1" applyBorder="1" applyAlignment="1">
      <alignment horizontal="center"/>
    </xf>
    <xf numFmtId="187" fontId="7" fillId="2" borderId="1" xfId="1" applyFont="1" applyFill="1" applyBorder="1" applyAlignment="1">
      <alignment horizontal="center"/>
    </xf>
    <xf numFmtId="187" fontId="27" fillId="0" borderId="0" xfId="1" applyFont="1" applyBorder="1" applyAlignment="1">
      <alignment vertical="center"/>
    </xf>
    <xf numFmtId="187" fontId="27" fillId="0" borderId="1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187" fontId="7" fillId="0" borderId="1" xfId="1" applyFont="1" applyFill="1" applyBorder="1" applyAlignment="1">
      <alignment horizontal="center" vertical="center"/>
    </xf>
    <xf numFmtId="14" fontId="10" fillId="3" borderId="1" xfId="1" applyNumberFormat="1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/>
    </xf>
    <xf numFmtId="187" fontId="27" fillId="0" borderId="1" xfId="1" applyFont="1" applyBorder="1" applyAlignment="1">
      <alignment vertical="center" wrapText="1"/>
    </xf>
    <xf numFmtId="197" fontId="18" fillId="4" borderId="1" xfId="1" applyNumberFormat="1" applyFont="1" applyFill="1" applyBorder="1" applyAlignment="1">
      <alignment horizontal="center"/>
    </xf>
    <xf numFmtId="197" fontId="28" fillId="4" borderId="1" xfId="1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87" fontId="7" fillId="0" borderId="5" xfId="1" applyFont="1" applyFill="1" applyBorder="1" applyAlignment="1">
      <alignment horizontal="center" vertical="center"/>
    </xf>
    <xf numFmtId="187" fontId="7" fillId="2" borderId="5" xfId="1" applyFont="1" applyFill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/>
    <xf numFmtId="187" fontId="5" fillId="0" borderId="7" xfId="1" applyFont="1" applyBorder="1" applyAlignment="1">
      <alignment horizontal="center"/>
    </xf>
    <xf numFmtId="187" fontId="5" fillId="0" borderId="8" xfId="1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87" fontId="3" fillId="0" borderId="7" xfId="1" applyFont="1" applyBorder="1" applyAlignment="1">
      <alignment horizontal="center" vertical="center" wrapText="1"/>
    </xf>
    <xf numFmtId="187" fontId="3" fillId="6" borderId="7" xfId="1" applyFont="1" applyFill="1" applyBorder="1" applyAlignment="1">
      <alignment horizontal="center" vertical="center" wrapText="1"/>
    </xf>
    <xf numFmtId="187" fontId="3" fillId="0" borderId="8" xfId="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187" fontId="27" fillId="0" borderId="1" xfId="1" applyFont="1" applyBorder="1" applyAlignment="1">
      <alignment horizontal="left" vertical="center" wrapText="1"/>
    </xf>
    <xf numFmtId="187" fontId="10" fillId="7" borderId="1" xfId="1" applyFont="1" applyFill="1" applyBorder="1" applyAlignment="1">
      <alignment horizontal="center" vertical="center"/>
    </xf>
    <xf numFmtId="187" fontId="10" fillId="7" borderId="4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5" fillId="2" borderId="1" xfId="1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 vertical="center"/>
    </xf>
    <xf numFmtId="187" fontId="4" fillId="2" borderId="0" xfId="1" applyFont="1" applyFill="1"/>
    <xf numFmtId="196" fontId="3" fillId="2" borderId="1" xfId="1" applyNumberFormat="1" applyFont="1" applyFill="1" applyBorder="1" applyAlignment="1">
      <alignment horizontal="center" vertical="center"/>
    </xf>
    <xf numFmtId="0" fontId="5" fillId="2" borderId="0" xfId="0" applyFont="1" applyFill="1"/>
    <xf numFmtId="0" fontId="7" fillId="2" borderId="0" xfId="0" applyFont="1" applyFill="1"/>
    <xf numFmtId="166" fontId="10" fillId="2" borderId="0" xfId="1" applyNumberFormat="1" applyFont="1" applyFill="1" applyAlignment="1">
      <alignment horizontal="center"/>
    </xf>
    <xf numFmtId="166" fontId="29" fillId="2" borderId="0" xfId="1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/>
    </xf>
    <xf numFmtId="187" fontId="9" fillId="2" borderId="0" xfId="1" applyFont="1" applyFill="1" applyBorder="1" applyAlignment="1">
      <alignment horizontal="left"/>
    </xf>
    <xf numFmtId="14" fontId="9" fillId="2" borderId="0" xfId="1" applyNumberFormat="1" applyFont="1" applyFill="1" applyBorder="1" applyAlignment="1">
      <alignment horizontal="center"/>
    </xf>
    <xf numFmtId="187" fontId="7" fillId="2" borderId="0" xfId="1" applyFont="1" applyFill="1" applyBorder="1" applyAlignment="1">
      <alignment horizontal="center"/>
    </xf>
    <xf numFmtId="1" fontId="10" fillId="8" borderId="1" xfId="1" applyNumberFormat="1" applyFont="1" applyFill="1" applyBorder="1" applyAlignment="1">
      <alignment horizontal="center"/>
    </xf>
    <xf numFmtId="1" fontId="10" fillId="8" borderId="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8" borderId="1" xfId="1" applyNumberFormat="1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1" fontId="22" fillId="8" borderId="1" xfId="1" applyNumberFormat="1" applyFont="1" applyFill="1" applyBorder="1" applyAlignment="1">
      <alignment horizontal="center" vertical="center"/>
    </xf>
    <xf numFmtId="1" fontId="8" fillId="8" borderId="1" xfId="1" applyNumberFormat="1" applyFont="1" applyFill="1" applyBorder="1" applyAlignment="1">
      <alignment horizontal="center" vertical="center"/>
    </xf>
    <xf numFmtId="200" fontId="0" fillId="0" borderId="0" xfId="0" applyNumberFormat="1"/>
    <xf numFmtId="1" fontId="10" fillId="0" borderId="1" xfId="1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187" fontId="33" fillId="2" borderId="0" xfId="1" applyFont="1" applyFill="1" applyAlignment="1">
      <alignment horizontal="center" vertical="center" wrapText="1"/>
    </xf>
    <xf numFmtId="187" fontId="4" fillId="2" borderId="0" xfId="1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42"/>
  <sheetViews>
    <sheetView tabSelected="1" zoomScale="85" zoomScaleNormal="85" workbookViewId="0">
      <selection sqref="A1:G1"/>
    </sheetView>
  </sheetViews>
  <sheetFormatPr defaultRowHeight="12.75" outlineLevelRow="1" x14ac:dyDescent="0.2"/>
  <cols>
    <col min="1" max="1" width="5.7109375" style="1" customWidth="1"/>
    <col min="2" max="2" width="23.7109375" style="1" customWidth="1"/>
    <col min="3" max="3" width="35.42578125" style="1" customWidth="1"/>
    <col min="4" max="4" width="9" style="1" customWidth="1"/>
    <col min="5" max="5" width="17.42578125" style="3" customWidth="1"/>
    <col min="6" max="6" width="17.85546875" style="3" customWidth="1"/>
    <col min="7" max="7" width="17.5703125" style="3" customWidth="1"/>
    <col min="8" max="8" width="35.28515625" style="1" customWidth="1"/>
    <col min="9" max="16384" width="9.140625" style="1"/>
  </cols>
  <sheetData>
    <row r="1" spans="1:9" ht="31.5" customHeight="1" x14ac:dyDescent="0.2">
      <c r="A1" s="122" t="s">
        <v>52</v>
      </c>
      <c r="B1" s="122"/>
      <c r="C1" s="122"/>
      <c r="D1" s="122"/>
      <c r="E1" s="122"/>
      <c r="F1" s="122"/>
      <c r="G1" s="122"/>
    </row>
    <row r="2" spans="1:9" ht="27" x14ac:dyDescent="0.35">
      <c r="A2" s="132" t="s">
        <v>46</v>
      </c>
      <c r="B2" s="132"/>
      <c r="C2" s="132"/>
      <c r="D2" s="132"/>
      <c r="E2" s="132"/>
      <c r="F2" s="132"/>
      <c r="G2" s="132"/>
    </row>
    <row r="3" spans="1:9" x14ac:dyDescent="0.2">
      <c r="A3" s="2"/>
      <c r="B3" s="2"/>
      <c r="C3" s="2"/>
      <c r="D3" s="2"/>
      <c r="E3" s="2"/>
      <c r="F3" s="2"/>
      <c r="G3" s="2"/>
    </row>
    <row r="4" spans="1:9" ht="27.75" customHeight="1" x14ac:dyDescent="0.2">
      <c r="A4" s="122" t="s">
        <v>42</v>
      </c>
      <c r="B4" s="122"/>
      <c r="C4" s="122"/>
      <c r="D4" s="122"/>
      <c r="E4" s="122"/>
      <c r="F4" s="122"/>
      <c r="G4" s="122"/>
    </row>
    <row r="5" spans="1:9" ht="8.25" customHeight="1" thickBot="1" x14ac:dyDescent="0.25"/>
    <row r="6" spans="1:9" s="4" customFormat="1" ht="61.5" customHeight="1" thickBot="1" x14ac:dyDescent="0.25">
      <c r="A6" s="83" t="s">
        <v>0</v>
      </c>
      <c r="B6" s="84" t="s">
        <v>22</v>
      </c>
      <c r="C6" s="84" t="s">
        <v>1</v>
      </c>
      <c r="D6" s="84" t="s">
        <v>2</v>
      </c>
      <c r="E6" s="85" t="s">
        <v>23</v>
      </c>
      <c r="F6" s="86" t="s">
        <v>23</v>
      </c>
      <c r="G6" s="87" t="s">
        <v>24</v>
      </c>
    </row>
    <row r="7" spans="1:9" ht="21" customHeight="1" thickBot="1" x14ac:dyDescent="0.3">
      <c r="A7" s="78" t="s">
        <v>3</v>
      </c>
      <c r="B7" s="79"/>
      <c r="C7" s="80"/>
      <c r="D7" s="80"/>
      <c r="E7" s="81"/>
      <c r="F7" s="81"/>
      <c r="G7" s="82"/>
    </row>
    <row r="8" spans="1:9" ht="34.5" customHeight="1" x14ac:dyDescent="0.3">
      <c r="A8" s="73">
        <v>1</v>
      </c>
      <c r="B8" s="74" t="s">
        <v>4</v>
      </c>
      <c r="C8" s="75" t="s">
        <v>5</v>
      </c>
      <c r="D8" s="75">
        <v>30</v>
      </c>
      <c r="E8" s="76">
        <v>8013</v>
      </c>
      <c r="F8" s="76">
        <v>8125</v>
      </c>
      <c r="G8" s="77">
        <f>(F8-E8)*30</f>
        <v>3360</v>
      </c>
      <c r="I8" s="27"/>
    </row>
    <row r="9" spans="1:9" ht="34.5" customHeight="1" x14ac:dyDescent="0.3">
      <c r="A9" s="42">
        <v>2</v>
      </c>
      <c r="B9" s="48" t="s">
        <v>12</v>
      </c>
      <c r="C9" s="49" t="s">
        <v>6</v>
      </c>
      <c r="D9" s="49">
        <v>30</v>
      </c>
      <c r="E9" s="66">
        <v>4841</v>
      </c>
      <c r="F9" s="66">
        <v>4880</v>
      </c>
      <c r="G9" s="60">
        <f>(F9-E9)*30</f>
        <v>1170</v>
      </c>
    </row>
    <row r="10" spans="1:9" ht="34.5" customHeight="1" x14ac:dyDescent="0.3">
      <c r="A10" s="42">
        <v>3</v>
      </c>
      <c r="B10" s="48" t="s">
        <v>7</v>
      </c>
      <c r="C10" s="49" t="s">
        <v>8</v>
      </c>
      <c r="D10" s="49">
        <v>80</v>
      </c>
      <c r="E10" s="66">
        <v>3532</v>
      </c>
      <c r="F10" s="66">
        <v>3560</v>
      </c>
      <c r="G10" s="60">
        <f>(F10-E10)*80</f>
        <v>2240</v>
      </c>
    </row>
    <row r="11" spans="1:9" ht="34.5" customHeight="1" x14ac:dyDescent="0.3">
      <c r="A11" s="42">
        <v>4</v>
      </c>
      <c r="B11" s="121" t="s">
        <v>18</v>
      </c>
      <c r="C11" s="43" t="s">
        <v>38</v>
      </c>
      <c r="D11" s="44">
        <v>1</v>
      </c>
      <c r="E11" s="91">
        <v>16663</v>
      </c>
      <c r="F11" s="91">
        <v>16663</v>
      </c>
      <c r="G11" s="60">
        <f>F11-E11</f>
        <v>0</v>
      </c>
    </row>
    <row r="12" spans="1:9" ht="34.5" customHeight="1" x14ac:dyDescent="0.3">
      <c r="A12" s="42">
        <v>5</v>
      </c>
      <c r="B12" s="121" t="s">
        <v>19</v>
      </c>
      <c r="C12" s="43" t="s">
        <v>39</v>
      </c>
      <c r="D12" s="44">
        <v>1</v>
      </c>
      <c r="E12" s="91">
        <v>35890</v>
      </c>
      <c r="F12" s="91">
        <v>35890</v>
      </c>
      <c r="G12" s="50">
        <f>(F12-E12)</f>
        <v>0</v>
      </c>
    </row>
    <row r="13" spans="1:9" ht="34.5" customHeight="1" x14ac:dyDescent="0.3">
      <c r="A13" s="42">
        <v>6</v>
      </c>
      <c r="B13" s="121" t="s">
        <v>20</v>
      </c>
      <c r="C13" s="43" t="s">
        <v>40</v>
      </c>
      <c r="D13" s="44">
        <v>1</v>
      </c>
      <c r="E13" s="92">
        <v>12170</v>
      </c>
      <c r="F13" s="92">
        <v>12170</v>
      </c>
      <c r="G13" s="51">
        <f>F13-E13</f>
        <v>0</v>
      </c>
    </row>
    <row r="14" spans="1:9" ht="18" customHeight="1" x14ac:dyDescent="0.25">
      <c r="A14" s="5"/>
      <c r="B14" s="35"/>
      <c r="C14" s="88" t="s">
        <v>35</v>
      </c>
      <c r="D14" s="36"/>
      <c r="E14" s="40"/>
      <c r="F14" s="39"/>
      <c r="G14" s="37">
        <v>3640</v>
      </c>
    </row>
    <row r="15" spans="1:9" ht="23.25" x14ac:dyDescent="0.25">
      <c r="A15" s="5"/>
      <c r="B15" s="123" t="s">
        <v>10</v>
      </c>
      <c r="C15" s="124"/>
      <c r="D15" s="125"/>
      <c r="E15" s="6"/>
      <c r="F15" s="7"/>
      <c r="G15" s="25">
        <f>SUM(G8:G14)</f>
        <v>10410</v>
      </c>
    </row>
    <row r="16" spans="1:9" ht="24.75" customHeight="1" x14ac:dyDescent="0.25">
      <c r="A16" s="126" t="s">
        <v>11</v>
      </c>
      <c r="B16" s="127"/>
      <c r="C16" s="127"/>
      <c r="D16" s="128"/>
      <c r="E16" s="67">
        <v>43301</v>
      </c>
      <c r="F16" s="9"/>
      <c r="G16" s="10"/>
    </row>
    <row r="17" spans="1:9" ht="22.5" customHeight="1" x14ac:dyDescent="0.25">
      <c r="A17" s="11"/>
      <c r="B17" s="11"/>
      <c r="C17" s="11"/>
      <c r="D17" s="11"/>
      <c r="E17" s="12"/>
      <c r="F17" s="12"/>
      <c r="G17" s="13"/>
    </row>
    <row r="18" spans="1:9" ht="42" customHeight="1" outlineLevel="1" x14ac:dyDescent="0.2">
      <c r="A18" s="129" t="s">
        <v>45</v>
      </c>
      <c r="B18" s="129"/>
      <c r="C18" s="129"/>
      <c r="D18" s="129"/>
      <c r="E18" s="129"/>
      <c r="F18" s="129"/>
      <c r="G18" s="129"/>
    </row>
    <row r="19" spans="1:9" ht="30" customHeight="1" outlineLevel="1" x14ac:dyDescent="0.3">
      <c r="A19" s="5">
        <v>1</v>
      </c>
      <c r="B19" s="22">
        <v>10032653</v>
      </c>
      <c r="C19" s="49" t="s">
        <v>13</v>
      </c>
      <c r="D19" s="52"/>
      <c r="E19" s="110">
        <v>9999</v>
      </c>
      <c r="F19" s="110">
        <v>9999</v>
      </c>
      <c r="G19" s="53">
        <f>F19-E19</f>
        <v>0</v>
      </c>
      <c r="H19" s="90" t="s">
        <v>48</v>
      </c>
    </row>
    <row r="20" spans="1:9" ht="40.5" customHeight="1" outlineLevel="1" x14ac:dyDescent="0.3">
      <c r="A20" s="5">
        <v>2</v>
      </c>
      <c r="B20" s="22" t="s">
        <v>26</v>
      </c>
      <c r="C20" s="54" t="s">
        <v>21</v>
      </c>
      <c r="D20" s="55"/>
      <c r="E20" s="110">
        <v>279</v>
      </c>
      <c r="F20" s="110">
        <v>279</v>
      </c>
      <c r="G20" s="53">
        <f>F20-E20</f>
        <v>0</v>
      </c>
      <c r="H20" s="69" t="s">
        <v>48</v>
      </c>
    </row>
    <row r="21" spans="1:9" ht="74.25" customHeight="1" outlineLevel="1" x14ac:dyDescent="0.3">
      <c r="A21" s="5">
        <v>4</v>
      </c>
      <c r="B21" s="22">
        <v>10031583</v>
      </c>
      <c r="C21" s="54" t="s">
        <v>14</v>
      </c>
      <c r="D21" s="55"/>
      <c r="E21" s="111">
        <v>647</v>
      </c>
      <c r="F21" s="111">
        <v>654</v>
      </c>
      <c r="G21" s="119">
        <f>F21-E21</f>
        <v>7</v>
      </c>
      <c r="H21" s="62" t="s">
        <v>47</v>
      </c>
      <c r="I21" s="61"/>
    </row>
    <row r="22" spans="1:9" ht="26.25" customHeight="1" outlineLevel="1" x14ac:dyDescent="0.25">
      <c r="A22" s="16"/>
      <c r="B22" s="38"/>
      <c r="C22" s="89" t="s">
        <v>37</v>
      </c>
      <c r="D22" s="45"/>
      <c r="E22" s="46"/>
      <c r="F22" s="47"/>
      <c r="G22" s="116">
        <v>9</v>
      </c>
      <c r="H22" s="28"/>
    </row>
    <row r="23" spans="1:9" ht="34.5" customHeight="1" outlineLevel="1" x14ac:dyDescent="0.3">
      <c r="A23" s="16"/>
      <c r="B23" s="8" t="s">
        <v>9</v>
      </c>
      <c r="C23" s="17"/>
      <c r="D23" s="17"/>
      <c r="E23" s="14"/>
      <c r="F23" s="14"/>
      <c r="G23" s="117">
        <f>SUM(G19:G22)</f>
        <v>16</v>
      </c>
      <c r="H23" s="15"/>
    </row>
    <row r="24" spans="1:9" ht="25.5" customHeight="1" outlineLevel="1" x14ac:dyDescent="0.3">
      <c r="A24" s="126" t="s">
        <v>11</v>
      </c>
      <c r="B24" s="127"/>
      <c r="C24" s="127"/>
      <c r="D24" s="8"/>
      <c r="E24" s="68">
        <v>43304</v>
      </c>
      <c r="F24" s="18"/>
      <c r="G24" s="19"/>
      <c r="H24" s="15"/>
    </row>
    <row r="25" spans="1:9" ht="8.25" customHeight="1" outlineLevel="1" x14ac:dyDescent="0.3">
      <c r="A25" s="20"/>
      <c r="B25" s="20"/>
      <c r="C25" s="20"/>
      <c r="D25" s="20"/>
      <c r="E25" s="21"/>
      <c r="F25" s="21"/>
      <c r="G25" s="21"/>
      <c r="H25" s="15"/>
    </row>
    <row r="26" spans="1:9" ht="48.75" customHeight="1" outlineLevel="1" x14ac:dyDescent="0.2">
      <c r="A26" s="129" t="s">
        <v>41</v>
      </c>
      <c r="B26" s="129"/>
      <c r="C26" s="129"/>
      <c r="D26" s="129"/>
      <c r="E26" s="129"/>
      <c r="F26" s="129"/>
      <c r="G26" s="129"/>
    </row>
    <row r="27" spans="1:9" ht="50.25" customHeight="1" outlineLevel="1" x14ac:dyDescent="0.3">
      <c r="A27" s="63">
        <v>1</v>
      </c>
      <c r="B27" s="41" t="s">
        <v>25</v>
      </c>
      <c r="C27" s="64" t="s">
        <v>15</v>
      </c>
      <c r="D27" s="56"/>
      <c r="E27" s="115">
        <v>853.24</v>
      </c>
      <c r="F27" s="115">
        <v>853.24</v>
      </c>
      <c r="G27" s="114">
        <f>F27-E27</f>
        <v>0</v>
      </c>
      <c r="H27" s="120" t="s">
        <v>51</v>
      </c>
    </row>
    <row r="28" spans="1:9" ht="21" customHeight="1" outlineLevel="1" x14ac:dyDescent="0.3">
      <c r="A28" s="22"/>
      <c r="B28" s="22"/>
      <c r="C28" s="65" t="s">
        <v>16</v>
      </c>
      <c r="D28" s="57"/>
      <c r="E28" s="58"/>
      <c r="F28" s="58"/>
      <c r="G28" s="59"/>
      <c r="H28" s="15"/>
    </row>
    <row r="29" spans="1:9" ht="22.5" outlineLevel="1" x14ac:dyDescent="0.55000000000000004">
      <c r="A29" s="16"/>
      <c r="B29" s="8" t="s">
        <v>9</v>
      </c>
      <c r="C29" s="17"/>
      <c r="D29" s="17"/>
      <c r="E29" s="14"/>
      <c r="F29" s="14"/>
      <c r="G29" s="23">
        <f>G27+G28</f>
        <v>0</v>
      </c>
      <c r="H29" s="15"/>
    </row>
    <row r="30" spans="1:9" ht="25.5" customHeight="1" outlineLevel="1" x14ac:dyDescent="0.3">
      <c r="A30" s="126" t="s">
        <v>11</v>
      </c>
      <c r="B30" s="127"/>
      <c r="C30" s="127"/>
      <c r="D30" s="8"/>
      <c r="E30" s="67">
        <v>43304</v>
      </c>
      <c r="F30" s="9"/>
      <c r="G30" s="19"/>
      <c r="H30" s="15"/>
    </row>
    <row r="31" spans="1:9" s="27" customFormat="1" ht="9" customHeight="1" outlineLevel="1" x14ac:dyDescent="0.3">
      <c r="A31" s="106"/>
      <c r="B31" s="107"/>
      <c r="C31" s="106"/>
      <c r="D31" s="106"/>
      <c r="E31" s="108"/>
      <c r="F31" s="108"/>
      <c r="G31" s="108"/>
      <c r="H31" s="109"/>
    </row>
    <row r="32" spans="1:9" ht="18" customHeight="1" outlineLevel="1" x14ac:dyDescent="0.25">
      <c r="A32" s="131" t="s">
        <v>36</v>
      </c>
      <c r="B32" s="131"/>
      <c r="C32" s="131"/>
      <c r="D32" s="131"/>
      <c r="E32" s="131"/>
      <c r="F32" s="131"/>
      <c r="G32" s="131"/>
      <c r="H32" s="27"/>
      <c r="I32" s="27"/>
    </row>
    <row r="33" spans="1:13" ht="33.75" customHeight="1" outlineLevel="1" x14ac:dyDescent="0.3">
      <c r="A33" s="93">
        <v>1</v>
      </c>
      <c r="B33" s="94"/>
      <c r="C33" s="95" t="s">
        <v>15</v>
      </c>
      <c r="D33" s="96"/>
      <c r="E33" s="97"/>
      <c r="F33" s="98">
        <v>8</v>
      </c>
      <c r="G33" s="113">
        <v>8</v>
      </c>
      <c r="H33" s="105"/>
      <c r="I33" s="27"/>
      <c r="J33" s="24"/>
      <c r="K33" s="112"/>
      <c r="L33" s="24"/>
      <c r="M33" s="24"/>
    </row>
    <row r="34" spans="1:13" x14ac:dyDescent="0.2">
      <c r="A34" s="27"/>
      <c r="B34" s="27"/>
      <c r="C34" s="27"/>
      <c r="D34" s="27"/>
      <c r="E34" s="99"/>
      <c r="F34" s="99"/>
      <c r="G34" s="99"/>
      <c r="H34" s="27"/>
      <c r="I34" s="27"/>
    </row>
    <row r="35" spans="1:13" ht="15.75" x14ac:dyDescent="0.25">
      <c r="A35" s="131" t="s">
        <v>27</v>
      </c>
      <c r="B35" s="131"/>
      <c r="C35" s="131"/>
      <c r="D35" s="131"/>
      <c r="E35" s="131"/>
      <c r="F35" s="131"/>
      <c r="G35" s="131"/>
      <c r="H35" s="27"/>
      <c r="I35" s="27"/>
    </row>
    <row r="36" spans="1:13" s="11" customFormat="1" ht="27" customHeight="1" x14ac:dyDescent="0.25">
      <c r="A36" s="96">
        <v>1</v>
      </c>
      <c r="B36" s="94"/>
      <c r="C36" s="95" t="s">
        <v>15</v>
      </c>
      <c r="D36" s="96"/>
      <c r="E36" s="97"/>
      <c r="F36" s="97"/>
      <c r="G36" s="100">
        <f>(G33*450/160)*0.15</f>
        <v>3.375</v>
      </c>
      <c r="H36" s="101"/>
      <c r="I36" s="101"/>
    </row>
    <row r="37" spans="1:13" ht="21" customHeight="1" x14ac:dyDescent="0.2">
      <c r="A37" s="27"/>
      <c r="B37" s="27"/>
      <c r="C37" s="27"/>
      <c r="D37" s="27"/>
      <c r="E37" s="99"/>
      <c r="F37" s="99"/>
      <c r="G37" s="99"/>
      <c r="H37" s="27"/>
      <c r="I37" s="27"/>
    </row>
    <row r="38" spans="1:13" ht="18.75" x14ac:dyDescent="0.3">
      <c r="A38" s="27"/>
      <c r="B38" s="102" t="s">
        <v>17</v>
      </c>
      <c r="C38" s="27"/>
      <c r="D38" s="27"/>
      <c r="E38" s="99"/>
      <c r="F38" s="99"/>
      <c r="G38" s="103">
        <f>G15*3.71/160+G23*(24.84+134.99+29.88)/160+G29*2159.79/160+G33*450/160+G36</f>
        <v>286.22787499999998</v>
      </c>
      <c r="H38" s="27"/>
      <c r="I38" s="27"/>
    </row>
    <row r="39" spans="1:13" ht="18.75" x14ac:dyDescent="0.3">
      <c r="A39" s="27"/>
      <c r="B39" s="102"/>
      <c r="C39" s="27"/>
      <c r="D39" s="27"/>
      <c r="E39" s="134"/>
      <c r="F39" s="134"/>
      <c r="G39" s="103"/>
      <c r="H39" s="27"/>
      <c r="I39" s="27"/>
    </row>
    <row r="40" spans="1:13" ht="18.75" x14ac:dyDescent="0.3">
      <c r="A40" s="27"/>
      <c r="B40" s="102"/>
      <c r="C40" s="27"/>
      <c r="D40" s="27"/>
      <c r="E40" s="133"/>
      <c r="F40" s="133"/>
      <c r="G40" s="104"/>
      <c r="H40" s="105"/>
      <c r="I40" s="27"/>
    </row>
    <row r="42" spans="1:13" ht="15.75" x14ac:dyDescent="0.25">
      <c r="A42" s="11"/>
      <c r="B42" s="26"/>
      <c r="C42" s="26"/>
      <c r="G42" s="130"/>
      <c r="H42" s="130"/>
    </row>
  </sheetData>
  <mergeCells count="14">
    <mergeCell ref="G42:H42"/>
    <mergeCell ref="A35:G35"/>
    <mergeCell ref="A32:G32"/>
    <mergeCell ref="A2:G2"/>
    <mergeCell ref="E40:F40"/>
    <mergeCell ref="E39:F39"/>
    <mergeCell ref="A1:G1"/>
    <mergeCell ref="A4:G4"/>
    <mergeCell ref="B15:D15"/>
    <mergeCell ref="A16:D16"/>
    <mergeCell ref="A30:C30"/>
    <mergeCell ref="A18:G18"/>
    <mergeCell ref="A26:G26"/>
    <mergeCell ref="A24:C24"/>
  </mergeCells>
  <phoneticPr fontId="0" type="noConversion"/>
  <pageMargins left="0.74803149606299213" right="0.74803149606299213" top="0.39370078740157483" bottom="0.43307086614173229" header="0.27559055118110237" footer="0.31496062992125984"/>
  <pageSetup paperSize="9" scale="5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G11"/>
  <sheetViews>
    <sheetView workbookViewId="0">
      <selection activeCell="G14" sqref="G14"/>
    </sheetView>
  </sheetViews>
  <sheetFormatPr defaultRowHeight="12.75" x14ac:dyDescent="0.2"/>
  <cols>
    <col min="1" max="6" width="13.5703125" customWidth="1"/>
    <col min="7" max="7" width="17.42578125" customWidth="1"/>
  </cols>
  <sheetData>
    <row r="2" spans="1:7" x14ac:dyDescent="0.2">
      <c r="A2" s="29" t="s">
        <v>43</v>
      </c>
    </row>
    <row r="3" spans="1:7" s="32" customFormat="1" ht="25.5" x14ac:dyDescent="0.2">
      <c r="A3" s="30" t="s">
        <v>28</v>
      </c>
      <c r="B3" s="30" t="s">
        <v>29</v>
      </c>
      <c r="C3" s="31" t="s">
        <v>30</v>
      </c>
      <c r="D3" s="31" t="s">
        <v>31</v>
      </c>
      <c r="E3" s="31" t="s">
        <v>32</v>
      </c>
    </row>
    <row r="4" spans="1:7" s="34" customFormat="1" x14ac:dyDescent="0.2">
      <c r="A4" s="33">
        <v>7834.4</v>
      </c>
      <c r="B4" s="72">
        <v>3576</v>
      </c>
      <c r="C4" s="33">
        <v>0</v>
      </c>
      <c r="D4" s="33">
        <f>A4-B4-C4</f>
        <v>4258.3999999999996</v>
      </c>
      <c r="E4" s="70">
        <f>D4*2.88</f>
        <v>12264.191999999999</v>
      </c>
      <c r="F4" s="34" t="s">
        <v>49</v>
      </c>
    </row>
    <row r="8" spans="1:7" x14ac:dyDescent="0.2">
      <c r="A8" s="29" t="s">
        <v>44</v>
      </c>
    </row>
    <row r="9" spans="1:7" ht="38.25" x14ac:dyDescent="0.2">
      <c r="A9" s="30" t="s">
        <v>28</v>
      </c>
      <c r="B9" s="30" t="s">
        <v>29</v>
      </c>
      <c r="C9" s="31" t="s">
        <v>30</v>
      </c>
      <c r="D9" s="31" t="s">
        <v>33</v>
      </c>
      <c r="E9" s="31" t="s">
        <v>31</v>
      </c>
      <c r="F9" s="31" t="s">
        <v>34</v>
      </c>
    </row>
    <row r="10" spans="1:7" x14ac:dyDescent="0.2">
      <c r="A10" s="33">
        <v>7834.4</v>
      </c>
      <c r="B10" s="33">
        <v>3576</v>
      </c>
      <c r="C10" s="33">
        <v>0</v>
      </c>
      <c r="D10" s="33">
        <v>928.6</v>
      </c>
      <c r="E10" s="33">
        <f>A10-B10-C10-D10</f>
        <v>3329.7999999999997</v>
      </c>
      <c r="F10" s="71">
        <f>E10*0.006</f>
        <v>19.9788</v>
      </c>
      <c r="G10" s="34" t="s">
        <v>50</v>
      </c>
    </row>
    <row r="11" spans="1:7" x14ac:dyDescent="0.2">
      <c r="F11" s="1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Нормативы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Yury</cp:lastModifiedBy>
  <cp:lastPrinted>2018-07-24T17:35:34Z</cp:lastPrinted>
  <dcterms:created xsi:type="dcterms:W3CDTF">1996-10-08T23:32:33Z</dcterms:created>
  <dcterms:modified xsi:type="dcterms:W3CDTF">2018-10-09T00:36:00Z</dcterms:modified>
</cp:coreProperties>
</file>