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15" windowHeight="5805" tabRatio="761"/>
  </bookViews>
  <sheets>
    <sheet name="Сводный отчетЭЭ" sheetId="15" r:id="rId1"/>
    <sheet name="Сводный отчет вода" sheetId="5" r:id="rId2"/>
    <sheet name="Отопление" sheetId="6" r:id="rId3"/>
  </sheets>
  <calcPr calcId="145621" refMode="R1C1"/>
</workbook>
</file>

<file path=xl/calcChain.xml><?xml version="1.0" encoding="utf-8"?>
<calcChain xmlns="http://schemas.openxmlformats.org/spreadsheetml/2006/main">
  <c r="Q15" i="15" l="1"/>
  <c r="F17" i="6"/>
  <c r="E14" i="6"/>
  <c r="F14" i="6"/>
  <c r="E5" i="6"/>
  <c r="F5" i="6"/>
  <c r="F8" i="6"/>
  <c r="U10" i="15"/>
  <c r="G15" i="15"/>
  <c r="U8" i="15"/>
  <c r="U7" i="15"/>
  <c r="U6" i="15"/>
  <c r="U9" i="15"/>
  <c r="U4" i="15"/>
  <c r="U5" i="15"/>
  <c r="I15" i="15"/>
  <c r="U12" i="15"/>
  <c r="E15" i="15"/>
  <c r="C15" i="15"/>
  <c r="F4" i="5"/>
  <c r="F8" i="5"/>
</calcChain>
</file>

<file path=xl/sharedStrings.xml><?xml version="1.0" encoding="utf-8"?>
<sst xmlns="http://schemas.openxmlformats.org/spreadsheetml/2006/main" count="88" uniqueCount="66">
  <si>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</si>
  <si>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</si>
  <si>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</si>
  <si>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</si>
  <si>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</si>
  <si>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показания ПУ начальное, куб.м.</t>
  </si>
  <si>
    <t>показания ПУ конечное, куб.м.</t>
  </si>
  <si>
    <t>Разница показаний ПУ, куб.м.</t>
  </si>
  <si>
    <t>ИПУ помещения</t>
  </si>
  <si>
    <t>Баланс ХВС</t>
  </si>
  <si>
    <r>
      <rPr>
        <b/>
        <sz val="11"/>
        <color indexed="8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</si>
  <si>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</si>
  <si>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</si>
  <si>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</si>
  <si>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</si>
  <si>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indexed="8"/>
        <rFont val="Calibri"/>
        <family val="2"/>
        <charset val="204"/>
      </rPr>
      <t>рубли/кв.м.</t>
    </r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</si>
  <si>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</si>
  <si>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</si>
  <si>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</si>
  <si>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</si>
  <si>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</si>
  <si>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</si>
  <si>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</si>
  <si>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</si>
  <si>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</si>
  <si>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</si>
  <si>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</si>
  <si>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Площадь помещений многоквартирного дома (с гаражом), находящихся в собственности, кв.м.</t>
  </si>
  <si>
    <t>Год выпуска</t>
  </si>
  <si>
    <t>Электрощитовая</t>
  </si>
  <si>
    <t>Ввод 1</t>
  </si>
  <si>
    <t>Квартирные стояки</t>
  </si>
  <si>
    <t>Ввод 2</t>
  </si>
  <si>
    <t>АВР</t>
  </si>
  <si>
    <t>Пан.№4 рабочее освещение</t>
  </si>
  <si>
    <t>400/5</t>
  </si>
  <si>
    <t>356</t>
  </si>
  <si>
    <t>119</t>
  </si>
  <si>
    <t>Жилой дом ул.Москвина, д. 10</t>
  </si>
  <si>
    <t>январь 2016 г.</t>
  </si>
  <si>
    <t>200/5</t>
  </si>
  <si>
    <t>100/5</t>
  </si>
  <si>
    <t>40/5</t>
  </si>
  <si>
    <t>формулы 10 и 12</t>
  </si>
  <si>
    <t>(</t>
  </si>
  <si>
    <t>-</t>
  </si>
  <si>
    <t>ОДН</t>
  </si>
  <si>
    <t>МОП</t>
  </si>
  <si>
    <t>ДУ и ПД</t>
  </si>
  <si>
    <t>11 022,9 кв.м. площадь всех помещений потребителей в многоквартирном доме.</t>
  </si>
  <si>
    <r>
      <t xml:space="preserve">формула 11 - ()куб.м. х  Si/11 022,9кв.м. х (22,07+26,17)руб.,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11 022,9 кв.м. площадь всех помещений потребителей в многоквартирном дом        </t>
    </r>
    <r>
      <rPr>
        <b/>
        <u/>
        <sz val="11"/>
        <color indexed="8"/>
        <rFont val="Calibri"/>
        <family val="2"/>
        <charset val="204"/>
      </rPr>
      <t>рубли/кв.м.</t>
    </r>
  </si>
  <si>
    <t>Отчет по электроснабжению жилого дома Москвина, д. 10 за декабрь 2015 г. и январь 2016 г.</t>
  </si>
  <si>
    <t>)</t>
  </si>
  <si>
    <t>кВт*ч х  Si/11022,9кв.м. х 3,18 руб.</t>
  </si>
  <si>
    <t>ИТП</t>
  </si>
  <si>
    <t>Место установки</t>
  </si>
  <si>
    <t>ВНС и ИТП</t>
  </si>
  <si>
    <t>1/1</t>
  </si>
  <si>
    <t>Помещение УК</t>
  </si>
  <si>
    <t>НП</t>
  </si>
  <si>
    <t>Показание ТЭ (текущее),Гкал</t>
  </si>
  <si>
    <t>Расход ТЭ (текущий),Гкал</t>
  </si>
  <si>
    <t>Расход ТЭ              (тек. и скор.),    Гкал</t>
  </si>
  <si>
    <t xml:space="preserve">с декабря 2015г. по </t>
  </si>
  <si>
    <t>показаний общего прибора учета тепловой энергии отопления с 22.12.15 г. по 29.12.15г.</t>
  </si>
  <si>
    <t>показаний общего прибора учета тепловой энергии отопления с 29.12.15 г. по 27.01.16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</si>
</sst>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72" formatCode="_-* #,##0.00_р_._-;\-* #,##0.00_р_._-;_-* \-??_р_._-;_-@_-"/>
    <numFmt numFmtId="173" formatCode="_-* #,##0.000_р_._-;\-* #,##0.000_р_._-;_-* \-??_р_._-;_-@_-"/>
    <numFmt numFmtId="174" formatCode="_(* #,##0.00_);_(* \(#,##0.00\);_(* &quot;-&quot;??_);_(@_)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name val="Arial Cyr"/>
      <family val="2"/>
      <charset val="204"/>
    </font>
    <font>
      <b/>
      <u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6" fillId="0" borderId="0"/>
    <xf numFmtId="0" fontId="1" fillId="0" borderId="0"/>
    <xf numFmtId="0" fontId="15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96">
    <xf numFmtId="0" fontId="0" fillId="0" borderId="0" xfId="0"/>
    <xf numFmtId="0" fontId="17" fillId="0" borderId="0" xfId="0" applyFont="1"/>
    <xf numFmtId="0" fontId="18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9" fillId="0" borderId="1" xfId="1" applyNumberFormat="1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/>
    <xf numFmtId="0" fontId="5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14" fillId="0" borderId="0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21" fillId="0" borderId="1" xfId="1" applyNumberFormat="1" applyFont="1" applyBorder="1" applyAlignment="1" applyProtection="1">
      <alignment horizontal="center" vertical="center"/>
    </xf>
    <xf numFmtId="1" fontId="21" fillId="0" borderId="0" xfId="1" applyNumberFormat="1" applyFont="1" applyBorder="1" applyAlignment="1" applyProtection="1">
      <alignment horizontal="center" vertical="center"/>
    </xf>
    <xf numFmtId="0" fontId="0" fillId="0" borderId="0" xfId="0" applyFill="1" applyBorder="1"/>
    <xf numFmtId="172" fontId="22" fillId="0" borderId="0" xfId="6" applyNumberFormat="1" applyFont="1" applyBorder="1"/>
    <xf numFmtId="0" fontId="8" fillId="0" borderId="0" xfId="0" applyFont="1" applyAlignment="1">
      <alignment horizontal="center"/>
    </xf>
    <xf numFmtId="172" fontId="8" fillId="0" borderId="0" xfId="6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 vertical="center" wrapText="1"/>
    </xf>
    <xf numFmtId="1" fontId="8" fillId="0" borderId="1" xfId="1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172" fontId="9" fillId="0" borderId="1" xfId="6" applyNumberFormat="1" applyFont="1" applyBorder="1" applyAlignment="1" applyProtection="1">
      <alignment horizontal="center" vertical="center" wrapText="1"/>
    </xf>
    <xf numFmtId="172" fontId="9" fillId="0" borderId="1" xfId="6" applyNumberFormat="1" applyFont="1" applyBorder="1" applyAlignment="1" applyProtection="1">
      <alignment horizontal="center"/>
    </xf>
    <xf numFmtId="172" fontId="14" fillId="0" borderId="0" xfId="6" applyNumberFormat="1" applyFont="1" applyBorder="1" applyAlignment="1" applyProtection="1"/>
    <xf numFmtId="4" fontId="19" fillId="0" borderId="0" xfId="6" applyNumberFormat="1" applyFont="1" applyBorder="1" applyAlignment="1" applyProtection="1"/>
    <xf numFmtId="172" fontId="23" fillId="0" borderId="0" xfId="6" applyNumberFormat="1" applyFont="1" applyBorder="1" applyProtection="1"/>
    <xf numFmtId="172" fontId="22" fillId="0" borderId="0" xfId="6" applyNumberFormat="1" applyFont="1"/>
    <xf numFmtId="0" fontId="0" fillId="0" borderId="1" xfId="0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0" xfId="3" applyFont="1"/>
    <xf numFmtId="0" fontId="1" fillId="0" borderId="0" xfId="3"/>
    <xf numFmtId="0" fontId="2" fillId="0" borderId="0" xfId="3" applyFont="1" applyAlignment="1">
      <alignment horizontal="right"/>
    </xf>
    <xf numFmtId="0" fontId="11" fillId="0" borderId="0" xfId="0" applyFont="1"/>
    <xf numFmtId="0" fontId="24" fillId="0" borderId="0" xfId="0" applyFont="1"/>
    <xf numFmtId="0" fontId="25" fillId="0" borderId="0" xfId="0" applyFont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1" fontId="12" fillId="0" borderId="0" xfId="5" applyNumberFormat="1" applyFont="1" applyAlignment="1">
      <alignment horizontal="center" vertical="center"/>
    </xf>
    <xf numFmtId="1" fontId="12" fillId="0" borderId="0" xfId="3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2" borderId="0" xfId="3" applyFont="1" applyFill="1" applyAlignment="1">
      <alignment horizontal="left"/>
    </xf>
    <xf numFmtId="0" fontId="12" fillId="0" borderId="0" xfId="3" applyFont="1" applyAlignment="1">
      <alignment horizontal="right" vertical="center"/>
    </xf>
    <xf numFmtId="0" fontId="0" fillId="0" borderId="1" xfId="0" applyBorder="1" applyAlignment="1">
      <alignment vertical="center" wrapText="1"/>
    </xf>
    <xf numFmtId="16" fontId="11" fillId="0" borderId="2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0" fontId="2" fillId="0" borderId="0" xfId="3" applyFont="1" applyAlignment="1">
      <alignment horizontal="right" vertical="center"/>
    </xf>
    <xf numFmtId="174" fontId="2" fillId="0" borderId="0" xfId="7" applyNumberFormat="1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8" fillId="0" borderId="1" xfId="6" applyNumberFormat="1" applyFont="1" applyBorder="1" applyAlignment="1" applyProtection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</cellXfs>
  <cellStyles count="8">
    <cellStyle name="TableStyleLight1" xfId="1"/>
    <cellStyle name="Обычный" xfId="0" builtinId="0"/>
    <cellStyle name="Обычный 2" xfId="2"/>
    <cellStyle name="Обычный 3" xfId="3"/>
    <cellStyle name="Обычный 4" xfId="4"/>
    <cellStyle name="Процентный" xfId="5" builtinId="5"/>
    <cellStyle name="Финансовый" xfId="6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tabSelected="1" workbookViewId="0">
      <selection sqref="A1:U1"/>
    </sheetView>
  </sheetViews>
  <sheetFormatPr defaultRowHeight="15" x14ac:dyDescent="0.25"/>
  <cols>
    <col min="1" max="1" width="21.140625" customWidth="1"/>
    <col min="2" max="2" width="1.140625" customWidth="1"/>
    <col min="3" max="3" width="6.42578125" customWidth="1"/>
    <col min="4" max="4" width="1.42578125" customWidth="1"/>
    <col min="5" max="5" width="6" customWidth="1"/>
    <col min="6" max="6" width="1.140625" customWidth="1"/>
    <col min="7" max="7" width="7.42578125" customWidth="1"/>
    <col min="8" max="8" width="1.140625" customWidth="1"/>
    <col min="9" max="9" width="6.5703125" customWidth="1"/>
    <col min="10" max="10" width="1.140625" customWidth="1"/>
    <col min="11" max="11" width="6.42578125" customWidth="1"/>
    <col min="12" max="12" width="5.5703125" customWidth="1"/>
    <col min="13" max="13" width="5.7109375" customWidth="1"/>
    <col min="14" max="14" width="8.42578125" customWidth="1"/>
    <col min="15" max="15" width="8.140625" customWidth="1"/>
    <col min="16" max="16" width="8.5703125" customWidth="1"/>
    <col min="17" max="17" width="10.28515625" customWidth="1"/>
    <col min="18" max="18" width="7.85546875" customWidth="1"/>
    <col min="19" max="19" width="11.7109375" customWidth="1"/>
    <col min="20" max="20" width="11.42578125" customWidth="1"/>
    <col min="21" max="21" width="13.7109375" customWidth="1"/>
  </cols>
  <sheetData>
    <row r="1" spans="1:22" ht="18.75" x14ac:dyDescent="0.3">
      <c r="A1" s="78" t="s">
        <v>51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46"/>
    </row>
    <row r="2" spans="1:22" ht="45" x14ac:dyDescent="0.25">
      <c r="A2" s="60" t="s">
        <v>55</v>
      </c>
      <c r="B2" s="83"/>
      <c r="C2" s="84"/>
      <c r="D2" s="84"/>
      <c r="E2" s="84"/>
      <c r="F2" s="84"/>
      <c r="G2" s="84"/>
      <c r="H2" s="84"/>
      <c r="I2" s="85"/>
      <c r="J2" s="83" t="s">
        <v>16</v>
      </c>
      <c r="K2" s="84"/>
      <c r="L2" s="84"/>
      <c r="M2" s="84"/>
      <c r="N2" s="85"/>
      <c r="O2" s="34" t="s">
        <v>28</v>
      </c>
      <c r="P2" s="34" t="s">
        <v>1</v>
      </c>
      <c r="Q2" s="34" t="s">
        <v>17</v>
      </c>
      <c r="R2" s="34" t="s">
        <v>20</v>
      </c>
      <c r="S2" s="34" t="s">
        <v>18</v>
      </c>
      <c r="T2" s="34" t="s">
        <v>19</v>
      </c>
      <c r="U2" s="34" t="s">
        <v>21</v>
      </c>
    </row>
    <row r="3" spans="1:22" x14ac:dyDescent="0.25">
      <c r="A3" s="79" t="s">
        <v>22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2" x14ac:dyDescent="0.25">
      <c r="A4" s="35" t="s">
        <v>29</v>
      </c>
      <c r="B4" s="81" t="s">
        <v>30</v>
      </c>
      <c r="C4" s="81"/>
      <c r="D4" s="81"/>
      <c r="E4" s="81"/>
      <c r="F4" s="81"/>
      <c r="G4" s="81"/>
      <c r="H4" s="81"/>
      <c r="I4" s="81"/>
      <c r="J4" s="75" t="s">
        <v>31</v>
      </c>
      <c r="K4" s="75"/>
      <c r="L4" s="75"/>
      <c r="M4" s="75"/>
      <c r="N4" s="75"/>
      <c r="O4" s="37">
        <v>2014</v>
      </c>
      <c r="P4" s="57">
        <v>2024</v>
      </c>
      <c r="Q4" s="36">
        <v>3493442</v>
      </c>
      <c r="R4" s="36" t="s">
        <v>35</v>
      </c>
      <c r="S4" s="37">
        <v>383.59</v>
      </c>
      <c r="T4" s="37">
        <v>474</v>
      </c>
      <c r="U4" s="68">
        <f>(T4-S4)*80</f>
        <v>7232.800000000002</v>
      </c>
    </row>
    <row r="5" spans="1:22" x14ac:dyDescent="0.25">
      <c r="A5" s="35" t="s">
        <v>29</v>
      </c>
      <c r="B5" s="81" t="s">
        <v>32</v>
      </c>
      <c r="C5" s="81"/>
      <c r="D5" s="81"/>
      <c r="E5" s="81"/>
      <c r="F5" s="81"/>
      <c r="G5" s="81"/>
      <c r="H5" s="81"/>
      <c r="I5" s="81"/>
      <c r="J5" s="75" t="s">
        <v>31</v>
      </c>
      <c r="K5" s="75"/>
      <c r="L5" s="75"/>
      <c r="M5" s="75"/>
      <c r="N5" s="75"/>
      <c r="O5" s="37">
        <v>2014</v>
      </c>
      <c r="P5" s="57">
        <v>2024</v>
      </c>
      <c r="Q5" s="36">
        <v>3493200</v>
      </c>
      <c r="R5" s="36" t="s">
        <v>35</v>
      </c>
      <c r="S5" s="37">
        <v>405.81</v>
      </c>
      <c r="T5" s="37">
        <v>558</v>
      </c>
      <c r="U5" s="69">
        <f>(T5-S5)*80</f>
        <v>12175.2</v>
      </c>
    </row>
    <row r="6" spans="1:22" x14ac:dyDescent="0.25">
      <c r="A6" s="35" t="s">
        <v>29</v>
      </c>
      <c r="B6" s="81" t="s">
        <v>47</v>
      </c>
      <c r="C6" s="81"/>
      <c r="D6" s="81"/>
      <c r="E6" s="81"/>
      <c r="F6" s="81"/>
      <c r="G6" s="81"/>
      <c r="H6" s="81"/>
      <c r="I6" s="81"/>
      <c r="J6" s="76" t="s">
        <v>33</v>
      </c>
      <c r="K6" s="76"/>
      <c r="L6" s="76"/>
      <c r="M6" s="76"/>
      <c r="N6" s="76"/>
      <c r="O6" s="37">
        <v>2014</v>
      </c>
      <c r="P6" s="57">
        <v>2024</v>
      </c>
      <c r="Q6" s="37">
        <v>3493475</v>
      </c>
      <c r="R6" s="36" t="s">
        <v>40</v>
      </c>
      <c r="S6" s="37">
        <v>2.87</v>
      </c>
      <c r="T6" s="66">
        <v>3.47</v>
      </c>
      <c r="U6" s="68">
        <f>(T6-S6)*40</f>
        <v>24.000000000000004</v>
      </c>
    </row>
    <row r="7" spans="1:22" x14ac:dyDescent="0.25">
      <c r="A7" s="35" t="s">
        <v>29</v>
      </c>
      <c r="B7" s="81" t="s">
        <v>48</v>
      </c>
      <c r="C7" s="81"/>
      <c r="D7" s="81"/>
      <c r="E7" s="81"/>
      <c r="F7" s="81"/>
      <c r="G7" s="81"/>
      <c r="H7" s="81"/>
      <c r="I7" s="81"/>
      <c r="J7" s="76" t="s">
        <v>33</v>
      </c>
      <c r="K7" s="76"/>
      <c r="L7" s="76"/>
      <c r="M7" s="76"/>
      <c r="N7" s="76"/>
      <c r="O7" s="37">
        <v>2014</v>
      </c>
      <c r="P7" s="57">
        <v>2024</v>
      </c>
      <c r="Q7" s="37">
        <v>3492108</v>
      </c>
      <c r="R7" s="36" t="s">
        <v>41</v>
      </c>
      <c r="S7" s="37">
        <v>800.47</v>
      </c>
      <c r="T7" s="66">
        <v>1308.43</v>
      </c>
      <c r="U7" s="68">
        <f>(T7-S7)*20</f>
        <v>10159.200000000001</v>
      </c>
    </row>
    <row r="8" spans="1:22" x14ac:dyDescent="0.25">
      <c r="A8" s="35" t="s">
        <v>29</v>
      </c>
      <c r="B8" s="81" t="s">
        <v>46</v>
      </c>
      <c r="C8" s="81"/>
      <c r="D8" s="81"/>
      <c r="E8" s="81"/>
      <c r="F8" s="81"/>
      <c r="G8" s="81"/>
      <c r="H8" s="81"/>
      <c r="I8" s="81"/>
      <c r="J8" s="76" t="s">
        <v>34</v>
      </c>
      <c r="K8" s="76"/>
      <c r="L8" s="76"/>
      <c r="M8" s="76"/>
      <c r="N8" s="76"/>
      <c r="O8" s="37">
        <v>2014</v>
      </c>
      <c r="P8" s="57">
        <v>2024</v>
      </c>
      <c r="Q8" s="37">
        <v>3492177</v>
      </c>
      <c r="R8" s="61" t="s">
        <v>42</v>
      </c>
      <c r="S8" s="37">
        <v>1676.45</v>
      </c>
      <c r="T8" s="66">
        <v>2728.54</v>
      </c>
      <c r="U8" s="68">
        <f>(T8-S8)*8</f>
        <v>8416.7199999999993</v>
      </c>
    </row>
    <row r="9" spans="1:22" x14ac:dyDescent="0.25">
      <c r="A9" s="35"/>
      <c r="B9" s="87"/>
      <c r="C9" s="88"/>
      <c r="D9" s="88"/>
      <c r="E9" s="88"/>
      <c r="F9" s="88"/>
      <c r="G9" s="88"/>
      <c r="H9" s="88"/>
      <c r="I9" s="89"/>
      <c r="J9" s="73"/>
      <c r="K9" s="74"/>
      <c r="L9" s="74"/>
      <c r="M9" s="74"/>
      <c r="N9" s="74"/>
      <c r="O9" s="74"/>
      <c r="P9" s="74"/>
      <c r="Q9" s="74"/>
      <c r="R9" s="74"/>
      <c r="S9" s="74"/>
      <c r="T9" s="74"/>
      <c r="U9" s="71">
        <f>SUM(U6:U8)</f>
        <v>18599.919999999998</v>
      </c>
    </row>
    <row r="10" spans="1:22" x14ac:dyDescent="0.25">
      <c r="A10" s="35" t="s">
        <v>54</v>
      </c>
      <c r="B10" s="81" t="s">
        <v>56</v>
      </c>
      <c r="C10" s="81"/>
      <c r="D10" s="81"/>
      <c r="E10" s="81"/>
      <c r="F10" s="81"/>
      <c r="G10" s="81"/>
      <c r="H10" s="81"/>
      <c r="I10" s="81"/>
      <c r="J10" s="86" t="s">
        <v>56</v>
      </c>
      <c r="K10" s="86"/>
      <c r="L10" s="86"/>
      <c r="M10" s="86"/>
      <c r="N10" s="86"/>
      <c r="O10" s="37">
        <v>2014</v>
      </c>
      <c r="P10" s="57">
        <v>2024</v>
      </c>
      <c r="Q10" s="37">
        <v>21185441</v>
      </c>
      <c r="R10" s="62" t="s">
        <v>57</v>
      </c>
      <c r="S10" s="37">
        <v>1520.41</v>
      </c>
      <c r="T10" s="37">
        <v>3724.53</v>
      </c>
      <c r="U10" s="67">
        <f>T10-S10</f>
        <v>2204.12</v>
      </c>
    </row>
    <row r="11" spans="1:22" x14ac:dyDescent="0.25">
      <c r="A11" s="35" t="s">
        <v>58</v>
      </c>
      <c r="B11" s="81" t="s">
        <v>59</v>
      </c>
      <c r="C11" s="81"/>
      <c r="D11" s="81"/>
      <c r="E11" s="81"/>
      <c r="F11" s="81"/>
      <c r="G11" s="81"/>
      <c r="H11" s="81"/>
      <c r="I11" s="81"/>
      <c r="J11" s="86" t="s">
        <v>59</v>
      </c>
      <c r="K11" s="86"/>
      <c r="L11" s="86"/>
      <c r="M11" s="86"/>
      <c r="N11" s="86"/>
      <c r="O11" s="37"/>
      <c r="P11" s="57"/>
      <c r="Q11" s="37"/>
      <c r="R11" s="36"/>
      <c r="S11" s="37"/>
      <c r="T11" s="37"/>
      <c r="U11" s="68"/>
    </row>
    <row r="12" spans="1:22" x14ac:dyDescent="0.25">
      <c r="A12" s="38" t="s">
        <v>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70">
        <f>SUM(U4:U10)-U9</f>
        <v>40212.040000000008</v>
      </c>
    </row>
    <row r="13" spans="1:22" x14ac:dyDescent="0.25">
      <c r="A13" s="39"/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2" x14ac:dyDescent="0.25">
      <c r="A14" s="39" t="s">
        <v>23</v>
      </c>
      <c r="B14" s="39"/>
      <c r="C14" s="39"/>
      <c r="D14" s="39"/>
      <c r="E14" s="39"/>
      <c r="F14" s="39"/>
      <c r="G14" s="39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1:22" ht="30" customHeight="1" x14ac:dyDescent="0.25">
      <c r="A15" s="59" t="s">
        <v>43</v>
      </c>
      <c r="B15" s="53" t="s">
        <v>44</v>
      </c>
      <c r="C15" s="53">
        <f>U12</f>
        <v>40212.040000000008</v>
      </c>
      <c r="D15" s="53" t="s">
        <v>45</v>
      </c>
      <c r="E15" s="55">
        <f>U4</f>
        <v>7232.800000000002</v>
      </c>
      <c r="F15" s="53" t="s">
        <v>45</v>
      </c>
      <c r="G15" s="56">
        <f>U10</f>
        <v>2204.12</v>
      </c>
      <c r="H15" s="53" t="s">
        <v>45</v>
      </c>
      <c r="I15" s="56">
        <f>U5</f>
        <v>12175.2</v>
      </c>
      <c r="J15" s="53" t="s">
        <v>52</v>
      </c>
      <c r="K15" s="54" t="s">
        <v>53</v>
      </c>
      <c r="M15" s="53"/>
      <c r="N15" s="53"/>
      <c r="O15" s="53"/>
      <c r="P15" s="63" t="s">
        <v>25</v>
      </c>
      <c r="Q15" s="64">
        <f>(U12-U5-U4-U10)*3.18/11022.9</f>
        <v>5.3658969599651654</v>
      </c>
      <c r="R15" s="65" t="s">
        <v>26</v>
      </c>
      <c r="U15" s="53"/>
    </row>
    <row r="16" spans="1:22" x14ac:dyDescent="0.25">
      <c r="A16" s="41" t="s">
        <v>24</v>
      </c>
      <c r="B16" s="41"/>
      <c r="C16" s="41"/>
      <c r="D16" s="41"/>
      <c r="E16" s="41"/>
      <c r="F16" s="41"/>
      <c r="G16" s="41"/>
      <c r="H16" s="4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0"/>
    </row>
    <row r="17" spans="1:21" x14ac:dyDescent="0.25">
      <c r="A17" s="41" t="s">
        <v>49</v>
      </c>
      <c r="B17" s="41"/>
      <c r="C17" s="41"/>
      <c r="D17" s="41"/>
      <c r="E17" s="41"/>
      <c r="F17" s="41"/>
      <c r="G17" s="41"/>
      <c r="H17" s="41"/>
      <c r="I17" s="42"/>
      <c r="J17" s="42"/>
      <c r="K17" s="42"/>
      <c r="L17" s="42"/>
      <c r="M17" s="42"/>
      <c r="N17" s="42"/>
      <c r="O17" s="42"/>
      <c r="Q17" s="42"/>
      <c r="R17" s="42"/>
      <c r="S17" s="42"/>
      <c r="T17" s="42"/>
      <c r="U17" s="40"/>
    </row>
    <row r="18" spans="1:21" x14ac:dyDescent="0.25">
      <c r="A18" s="41"/>
      <c r="B18" s="41"/>
      <c r="C18" s="41"/>
      <c r="D18" s="41"/>
      <c r="E18" s="41"/>
      <c r="F18" s="41"/>
      <c r="G18" s="41"/>
      <c r="H18" s="41"/>
      <c r="I18" s="42"/>
      <c r="J18" s="42"/>
      <c r="K18" s="42"/>
      <c r="L18" s="42"/>
      <c r="M18" s="42"/>
      <c r="N18" s="42"/>
      <c r="O18" s="42"/>
      <c r="Q18" s="43"/>
      <c r="R18" s="43"/>
      <c r="U18" s="40"/>
    </row>
    <row r="19" spans="1:2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2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x14ac:dyDescent="0.25">
      <c r="A21" s="47"/>
      <c r="B21" s="47"/>
      <c r="C21" s="47"/>
      <c r="D21" s="47"/>
      <c r="E21" s="47"/>
      <c r="F21" s="47"/>
      <c r="G21" s="47"/>
      <c r="H21" s="47"/>
      <c r="I21" s="40"/>
      <c r="J21" s="40"/>
      <c r="K21" s="40"/>
      <c r="L21" s="40"/>
      <c r="M21" s="40"/>
      <c r="N21" s="40"/>
      <c r="O21" s="40"/>
      <c r="P21" s="48"/>
      <c r="Q21" s="48"/>
      <c r="R21" s="48"/>
      <c r="S21" s="48"/>
      <c r="T21" s="48"/>
      <c r="U21" s="48"/>
    </row>
    <row r="22" spans="1:21" x14ac:dyDescent="0.25">
      <c r="A22" s="49"/>
      <c r="B22" s="49"/>
      <c r="C22" s="49"/>
      <c r="D22" s="49"/>
      <c r="E22" s="49"/>
      <c r="F22" s="49"/>
      <c r="G22" s="49"/>
      <c r="H22" s="49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48"/>
      <c r="T22" s="48"/>
      <c r="U22" s="48"/>
    </row>
    <row r="23" spans="1:21" x14ac:dyDescent="0.25">
      <c r="A23" s="49"/>
      <c r="B23" s="49"/>
      <c r="C23" s="49"/>
      <c r="D23" s="49"/>
      <c r="E23" s="49"/>
      <c r="F23" s="49"/>
      <c r="G23" s="49"/>
      <c r="H23" s="49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8"/>
      <c r="T23" s="48"/>
      <c r="U23" s="48"/>
    </row>
    <row r="24" spans="1:21" x14ac:dyDescent="0.25">
      <c r="A24" s="51"/>
      <c r="B24" s="51"/>
      <c r="C24" s="51"/>
      <c r="D24" s="51"/>
      <c r="E24" s="51"/>
      <c r="F24" s="51"/>
      <c r="G24" s="51"/>
      <c r="H24" s="51"/>
      <c r="I24" s="39"/>
      <c r="J24" s="39"/>
      <c r="K24" s="39"/>
      <c r="L24" s="39"/>
      <c r="M24" s="39"/>
      <c r="N24" s="39"/>
      <c r="O24" s="58"/>
      <c r="P24" s="51"/>
      <c r="Q24" s="51"/>
      <c r="R24" s="51"/>
      <c r="S24" s="51"/>
      <c r="T24" s="51"/>
      <c r="U24" s="52"/>
    </row>
    <row r="25" spans="1:21" x14ac:dyDescent="0.25">
      <c r="I25" s="44"/>
      <c r="J25" s="44"/>
      <c r="K25" s="44"/>
      <c r="L25" s="44"/>
      <c r="M25" s="44"/>
      <c r="N25" s="44"/>
      <c r="O25" s="44"/>
    </row>
    <row r="26" spans="1:21" ht="20.25" x14ac:dyDescent="0.3">
      <c r="I26" s="44"/>
      <c r="J26" s="44"/>
      <c r="K26" s="44"/>
      <c r="L26" s="44"/>
      <c r="M26" s="44"/>
      <c r="N26" s="44"/>
      <c r="O26" s="44"/>
      <c r="S26" s="45"/>
    </row>
  </sheetData>
  <mergeCells count="22">
    <mergeCell ref="B11:I11"/>
    <mergeCell ref="J2:N2"/>
    <mergeCell ref="B2:I2"/>
    <mergeCell ref="J10:N10"/>
    <mergeCell ref="J11:N11"/>
    <mergeCell ref="B9:I9"/>
    <mergeCell ref="A20:U20"/>
    <mergeCell ref="A1:U1"/>
    <mergeCell ref="A3:U3"/>
    <mergeCell ref="B4:I4"/>
    <mergeCell ref="B5:I5"/>
    <mergeCell ref="B6:I6"/>
    <mergeCell ref="B7:I7"/>
    <mergeCell ref="B8:I8"/>
    <mergeCell ref="B12:T12"/>
    <mergeCell ref="B10:I10"/>
    <mergeCell ref="J9:T9"/>
    <mergeCell ref="J4:N4"/>
    <mergeCell ref="J5:N5"/>
    <mergeCell ref="J6:N6"/>
    <mergeCell ref="J7:N7"/>
    <mergeCell ref="J8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2"/>
  <sheetViews>
    <sheetView workbookViewId="0">
      <selection activeCell="F8" sqref="F8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4.85546875" customWidth="1"/>
    <col min="5" max="5" width="15.5703125" customWidth="1"/>
    <col min="6" max="6" width="28.7109375" customWidth="1"/>
  </cols>
  <sheetData>
    <row r="1" spans="1:6" x14ac:dyDescent="0.25">
      <c r="A1" s="1" t="s">
        <v>38</v>
      </c>
      <c r="B1" s="2"/>
      <c r="C1" s="91" t="s">
        <v>63</v>
      </c>
      <c r="D1" s="91"/>
      <c r="E1" s="1" t="s">
        <v>39</v>
      </c>
      <c r="F1" s="2"/>
    </row>
    <row r="2" spans="1:6" x14ac:dyDescent="0.25">
      <c r="A2" s="1"/>
      <c r="B2" s="2"/>
      <c r="C2" s="2"/>
      <c r="D2" s="2"/>
      <c r="E2" s="2"/>
      <c r="F2" s="2"/>
    </row>
    <row r="3" spans="1:6" ht="53.25" customHeight="1" x14ac:dyDescent="0.25">
      <c r="A3" s="3" t="s">
        <v>3</v>
      </c>
      <c r="B3" s="3" t="s">
        <v>4</v>
      </c>
      <c r="C3" s="3" t="s">
        <v>1</v>
      </c>
      <c r="D3" s="3" t="s">
        <v>5</v>
      </c>
      <c r="E3" s="3" t="s">
        <v>6</v>
      </c>
      <c r="F3" s="3" t="s">
        <v>7</v>
      </c>
    </row>
    <row r="4" spans="1:6" ht="55.15" customHeight="1" x14ac:dyDescent="0.25">
      <c r="A4" s="4"/>
      <c r="B4" s="5">
        <v>130810044</v>
      </c>
      <c r="C4" s="6"/>
      <c r="D4" s="7" t="s">
        <v>37</v>
      </c>
      <c r="E4" s="7" t="s">
        <v>36</v>
      </c>
      <c r="F4" s="8">
        <f>E4-D4</f>
        <v>237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6" t="s">
        <v>8</v>
      </c>
      <c r="B7" s="17"/>
      <c r="C7" s="17"/>
      <c r="D7" s="18"/>
      <c r="E7" s="18"/>
      <c r="F7" s="8">
        <v>455</v>
      </c>
    </row>
    <row r="8" spans="1:6" ht="21" x14ac:dyDescent="0.25">
      <c r="A8" s="16" t="s">
        <v>9</v>
      </c>
      <c r="B8" s="17"/>
      <c r="C8" s="17"/>
      <c r="D8" s="18"/>
      <c r="E8" s="18"/>
      <c r="F8" s="19">
        <f>F4-F7</f>
        <v>-218</v>
      </c>
    </row>
    <row r="9" spans="1:6" ht="21" x14ac:dyDescent="0.25">
      <c r="A9" s="12"/>
      <c r="B9" s="13"/>
      <c r="C9" s="13"/>
      <c r="D9" s="14"/>
      <c r="E9" s="14"/>
      <c r="F9" s="20"/>
    </row>
    <row r="10" spans="1:6" ht="81" customHeight="1" x14ac:dyDescent="0.25">
      <c r="A10" s="90" t="s">
        <v>10</v>
      </c>
      <c r="B10" s="90"/>
      <c r="C10" s="90"/>
      <c r="D10" s="90"/>
      <c r="E10" s="90"/>
      <c r="F10" s="21"/>
    </row>
    <row r="11" spans="1:6" ht="69" customHeight="1" x14ac:dyDescent="0.3">
      <c r="A11" s="90" t="s">
        <v>50</v>
      </c>
      <c r="B11" s="90"/>
      <c r="C11" s="90"/>
      <c r="D11" s="90"/>
      <c r="E11" s="90"/>
      <c r="F11" s="22"/>
    </row>
    <row r="12" spans="1:6" ht="17.25" customHeight="1" x14ac:dyDescent="0.25"/>
  </sheetData>
  <mergeCells count="3">
    <mergeCell ref="A10:E10"/>
    <mergeCell ref="A11:E11"/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7"/>
  <sheetViews>
    <sheetView topLeftCell="A10" workbookViewId="0">
      <selection activeCell="F17" sqref="F17"/>
    </sheetView>
  </sheetViews>
  <sheetFormatPr defaultRowHeight="15" x14ac:dyDescent="0.2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</cols>
  <sheetData>
    <row r="1" spans="1:6" ht="18.75" x14ac:dyDescent="0.3">
      <c r="A1" s="92" t="s">
        <v>11</v>
      </c>
      <c r="B1" s="92"/>
      <c r="C1" s="92"/>
      <c r="D1" s="92"/>
      <c r="E1" s="92"/>
      <c r="F1" s="92"/>
    </row>
    <row r="2" spans="1:6" ht="18.75" x14ac:dyDescent="0.3">
      <c r="A2" s="93" t="s">
        <v>64</v>
      </c>
      <c r="B2" s="93"/>
      <c r="C2" s="93"/>
      <c r="D2" s="93"/>
      <c r="E2" s="93"/>
      <c r="F2" s="93"/>
    </row>
    <row r="3" spans="1:6" ht="15.75" x14ac:dyDescent="0.25">
      <c r="A3" s="23"/>
      <c r="B3" s="24"/>
      <c r="C3" s="23"/>
      <c r="D3" s="23"/>
      <c r="E3" s="23"/>
    </row>
    <row r="4" spans="1:6" ht="32.25" customHeight="1" x14ac:dyDescent="0.25">
      <c r="A4" s="25" t="s">
        <v>0</v>
      </c>
      <c r="B4" s="72" t="s">
        <v>12</v>
      </c>
      <c r="C4" s="26" t="s">
        <v>13</v>
      </c>
      <c r="D4" s="26" t="s">
        <v>60</v>
      </c>
      <c r="E4" s="26" t="s">
        <v>61</v>
      </c>
      <c r="F4" s="26" t="s">
        <v>62</v>
      </c>
    </row>
    <row r="5" spans="1:6" ht="56.25" x14ac:dyDescent="0.3">
      <c r="A5" s="27"/>
      <c r="B5" s="28" t="s">
        <v>14</v>
      </c>
      <c r="C5" s="29">
        <v>137.18</v>
      </c>
      <c r="D5" s="29">
        <v>188.74</v>
      </c>
      <c r="E5" s="29">
        <f>D5-C5</f>
        <v>51.56</v>
      </c>
      <c r="F5" s="29">
        <f>E5</f>
        <v>51.56</v>
      </c>
    </row>
    <row r="6" spans="1:6" ht="32.25" customHeight="1" x14ac:dyDescent="0.25">
      <c r="A6" s="94" t="s">
        <v>27</v>
      </c>
      <c r="B6" s="94"/>
      <c r="C6" s="94"/>
      <c r="D6" s="94"/>
      <c r="E6" s="94"/>
      <c r="F6" s="24">
        <v>11022.9</v>
      </c>
    </row>
    <row r="7" spans="1:6" x14ac:dyDescent="0.25">
      <c r="B7" s="30"/>
    </row>
    <row r="8" spans="1:6" ht="51.75" customHeight="1" x14ac:dyDescent="0.4">
      <c r="A8" s="95" t="s">
        <v>15</v>
      </c>
      <c r="B8" s="95"/>
      <c r="C8" s="95"/>
      <c r="D8" s="95"/>
      <c r="E8" s="31"/>
      <c r="F8" s="32">
        <f>(F5*1925.88/11022.9)</f>
        <v>9.0083710094439766</v>
      </c>
    </row>
    <row r="9" spans="1:6" ht="18.75" x14ac:dyDescent="0.3">
      <c r="F9" s="33"/>
    </row>
    <row r="10" spans="1:6" ht="18.75" x14ac:dyDescent="0.3">
      <c r="A10" s="92" t="s">
        <v>11</v>
      </c>
      <c r="B10" s="92"/>
      <c r="C10" s="92"/>
      <c r="D10" s="92"/>
      <c r="E10" s="92"/>
      <c r="F10" s="92"/>
    </row>
    <row r="11" spans="1:6" ht="18.75" x14ac:dyDescent="0.3">
      <c r="A11" s="93" t="s">
        <v>65</v>
      </c>
      <c r="B11" s="93"/>
      <c r="C11" s="93"/>
      <c r="D11" s="93"/>
      <c r="E11" s="93"/>
      <c r="F11" s="93"/>
    </row>
    <row r="12" spans="1:6" ht="15.75" x14ac:dyDescent="0.25">
      <c r="A12" s="23"/>
      <c r="B12" s="24"/>
      <c r="C12" s="23"/>
      <c r="D12" s="23"/>
      <c r="E12" s="23"/>
    </row>
    <row r="13" spans="1:6" ht="47.25" x14ac:dyDescent="0.25">
      <c r="A13" s="25" t="s">
        <v>0</v>
      </c>
      <c r="B13" s="72" t="s">
        <v>12</v>
      </c>
      <c r="C13" s="26" t="s">
        <v>13</v>
      </c>
      <c r="D13" s="26" t="s">
        <v>60</v>
      </c>
      <c r="E13" s="26" t="s">
        <v>61</v>
      </c>
      <c r="F13" s="26" t="s">
        <v>62</v>
      </c>
    </row>
    <row r="14" spans="1:6" ht="56.25" x14ac:dyDescent="0.3">
      <c r="A14" s="27"/>
      <c r="B14" s="28" t="s">
        <v>14</v>
      </c>
      <c r="C14" s="29">
        <v>188.74</v>
      </c>
      <c r="D14" s="29">
        <v>483.69</v>
      </c>
      <c r="E14" s="29">
        <f>D14-C14</f>
        <v>294.95</v>
      </c>
      <c r="F14" s="29">
        <f>E14</f>
        <v>294.95</v>
      </c>
    </row>
    <row r="15" spans="1:6" ht="15.75" x14ac:dyDescent="0.25">
      <c r="A15" s="94" t="s">
        <v>27</v>
      </c>
      <c r="B15" s="94"/>
      <c r="C15" s="94"/>
      <c r="D15" s="94"/>
      <c r="E15" s="94"/>
      <c r="F15" s="24">
        <v>11022.9</v>
      </c>
    </row>
    <row r="16" spans="1:6" x14ac:dyDescent="0.25">
      <c r="B16" s="30"/>
    </row>
    <row r="17" spans="1:6" ht="18" x14ac:dyDescent="0.4">
      <c r="A17" s="95" t="s">
        <v>15</v>
      </c>
      <c r="B17" s="95"/>
      <c r="C17" s="95"/>
      <c r="D17" s="95"/>
      <c r="E17" s="31"/>
      <c r="F17" s="32">
        <f>(F14*1925.88+'Сводный отчетЭЭ'!U10*3.18-(68+29*3.6)*98.22)/11022.9</f>
        <v>50.632254633535645</v>
      </c>
    </row>
    <row r="27" spans="1:6" x14ac:dyDescent="0.25">
      <c r="F27">
        <v>557979.27</v>
      </c>
    </row>
  </sheetData>
  <mergeCells count="8">
    <mergeCell ref="A1:F1"/>
    <mergeCell ref="A11:F11"/>
    <mergeCell ref="A15:E15"/>
    <mergeCell ref="A17:D17"/>
    <mergeCell ref="A10:F10"/>
    <mergeCell ref="A2:F2"/>
    <mergeCell ref="A8:D8"/>
    <mergeCell ref="A6:E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отчетЭЭ</vt:lpstr>
      <vt:lpstr>Сводный отчет вода</vt:lpstr>
      <vt:lpstr>Отопление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Yuri</cp:lastModifiedBy>
  <cp:lastPrinted>2016-02-04T14:10:49Z</cp:lastPrinted>
  <dcterms:created xsi:type="dcterms:W3CDTF">2015-09-15T11:53:49Z</dcterms:created>
  <dcterms:modified xsi:type="dcterms:W3CDTF">2017-02-11T00:13:29Z</dcterms:modified>
</cp:coreProperties>
</file>