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0" windowWidth="10170" windowHeight="7470"/>
  </bookViews>
  <sheets>
    <sheet name="Отопление" sheetId="8" r:id="rId1"/>
    <sheet name="ОПУ ЭЭ" sheetId="7" r:id="rId2"/>
  </sheets>
  <calcPr calcId="145621" refMode="R1C1"/>
</workbook>
</file>

<file path=xl/calcChain.xml><?xml version="1.0" encoding="utf-8"?>
<calcChain xmlns="http://schemas.openxmlformats.org/spreadsheetml/2006/main">
  <c r="G6" i="7" l="1"/>
  <c r="G7" i="7"/>
  <c r="G9" i="7"/>
  <c r="A10" i="7"/>
  <c r="G10" i="7"/>
  <c r="E5" i="8"/>
  <c r="E8" i="8"/>
  <c r="G11" i="7"/>
  <c r="D13" i="7"/>
  <c r="E9" i="8"/>
</calcChain>
</file>

<file path=xl/sharedStrings.xml><?xml version="1.0" encoding="utf-8"?>
<sst xmlns="http://schemas.openxmlformats.org/spreadsheetml/2006/main" count="44" uniqueCount="39">
  <si>
    <t>№ счётчика</t>
  </si>
  <si>
    <t>ОТЧЕТ</t>
  </si>
  <si>
    <t>№ п/п</t>
  </si>
  <si>
    <t>150/5</t>
  </si>
  <si>
    <t>освещение МОП</t>
  </si>
  <si>
    <t>5000163</t>
  </si>
  <si>
    <t>лифты</t>
  </si>
  <si>
    <t>22001721</t>
  </si>
  <si>
    <t>показаний счётчиков учёта электроэнергии дом 1 улица Чернышевского, г.Химки</t>
  </si>
  <si>
    <t>Абонент №80150889</t>
  </si>
  <si>
    <t>Контактная информация для обратной связи:</t>
  </si>
  <si>
    <t xml:space="preserve">где Si площадь Вашего помещения, </t>
  </si>
  <si>
    <t>руб./кв.м</t>
  </si>
  <si>
    <t>25 523 кв.м. площадь всех помещений потребителей в многоквартирном доме.</t>
  </si>
  <si>
    <t>18730951</t>
  </si>
  <si>
    <t>Email: sorokasa555@yandex.ru</t>
  </si>
  <si>
    <t xml:space="preserve">Тел. 8(498)683-1483; 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</si>
  <si>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</si>
  <si>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</si>
  <si>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</si>
  <si>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</si>
  <si>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Коэф. ТТ</t>
  </si>
  <si>
    <t>Показание (учетный период),  кВт/ч</t>
  </si>
  <si>
    <t>Показание (расчетный период),  кВт/ч</t>
  </si>
  <si>
    <t>Расход (расчетный период) , кВт/ч</t>
  </si>
  <si>
    <t>Итого по МКД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</si>
  <si>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</si>
  <si>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</si>
  <si>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</si>
  <si>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</si>
  <si>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 xml:space="preserve">Плательщик: ООО "Дианик-Эстейт" </t>
  </si>
  <si>
    <t>ВРУ №1</t>
  </si>
  <si>
    <t>ВРУ №2</t>
  </si>
  <si>
    <t>формула 12 - 9706 кВт/ч х  Si/25523 кв.м. х 3,18руб.=</t>
  </si>
  <si>
    <t>ЦО                  (до 12.18 г.)</t>
  </si>
  <si>
    <t>24415820</t>
  </si>
  <si>
    <t>Начальник ЭРГ Сорока С.А.</t>
  </si>
  <si>
    <t>за февраль 2016 года</t>
  </si>
  <si>
    <t>ОТЧЕТ за февраль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</si>
</sst>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1" formatCode="_-* #,##0.00_р_._-;\-* #,##0.00_р_._-;_-* &quot;-&quot;??_р_._-;_-@_-"/>
    <numFmt numFmtId="195" formatCode="_(* #,##0.00_);_(* \(#,##0.00\);_(* &quot;-&quot;??_);_(@_)"/>
    <numFmt numFmtId="196" formatCode="_(* #,##0_);_(* \(#,##0\);_(* &quot;-&quot;??_);_(@_)"/>
    <numFmt numFmtId="200" formatCode="_-* #,##0.0000_р_._-;\-* #,##0.0000_р_._-;_-* &quot;-&quot;??_р_._-;_-@_-"/>
    <numFmt numFmtId="206" formatCode="_-* #,##0.000\ _р_._-;\-* #,##0.000\ _р_._-;_-* &quot;-&quot;?????\ _р_._-;_-@_-"/>
    <numFmt numFmtId="211" formatCode="#,##0.00_ ;\-#,##0.00\ "/>
    <numFmt numFmtId="213" formatCode="#,##0.00000_ ;\-#,##0.0000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95" fontId="2" fillId="0" borderId="0" applyFont="0" applyFill="0" applyBorder="0" applyAlignment="0" applyProtection="0"/>
  </cellStyleXfs>
  <cellXfs count="89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71" fontId="9" fillId="0" borderId="0" xfId="1" applyFont="1" applyBorder="1" applyAlignment="1">
      <alignment horizontal="center"/>
    </xf>
    <xf numFmtId="171" fontId="0" fillId="0" borderId="0" xfId="0" applyNumberFormat="1"/>
    <xf numFmtId="206" fontId="0" fillId="0" borderId="0" xfId="0" applyNumberFormat="1"/>
    <xf numFmtId="0" fontId="10" fillId="0" borderId="0" xfId="0" applyFont="1" applyFill="1"/>
    <xf numFmtId="196" fontId="10" fillId="0" borderId="0" xfId="2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96" fontId="2" fillId="0" borderId="2" xfId="2" applyNumberFormat="1" applyFont="1" applyFill="1" applyBorder="1" applyAlignment="1">
      <alignment horizontal="center" vertical="center" wrapText="1"/>
    </xf>
    <xf numFmtId="0" fontId="2" fillId="0" borderId="3" xfId="0" applyFont="1" applyFill="1" applyBorder="1"/>
    <xf numFmtId="196" fontId="2" fillId="0" borderId="3" xfId="2" applyNumberFormat="1" applyFont="1" applyFill="1" applyBorder="1" applyAlignment="1">
      <alignment horizontal="center"/>
    </xf>
    <xf numFmtId="196" fontId="2" fillId="0" borderId="3" xfId="2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196" fontId="2" fillId="0" borderId="5" xfId="2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/>
    <xf numFmtId="196" fontId="2" fillId="0" borderId="6" xfId="2" applyNumberFormat="1" applyFont="1" applyFill="1" applyBorder="1" applyAlignment="1"/>
    <xf numFmtId="196" fontId="2" fillId="0" borderId="4" xfId="2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96" fontId="2" fillId="0" borderId="6" xfId="2" applyNumberFormat="1" applyFont="1" applyFill="1" applyBorder="1" applyAlignment="1">
      <alignment horizontal="center"/>
    </xf>
    <xf numFmtId="196" fontId="5" fillId="0" borderId="5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96" fontId="2" fillId="0" borderId="0" xfId="2" applyNumberFormat="1" applyFont="1" applyFill="1" applyBorder="1" applyAlignment="1">
      <alignment horizontal="center"/>
    </xf>
    <xf numFmtId="196" fontId="5" fillId="0" borderId="0" xfId="2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11" fillId="0" borderId="0" xfId="0" applyFont="1"/>
    <xf numFmtId="196" fontId="10" fillId="0" borderId="0" xfId="0" applyNumberFormat="1" applyFont="1" applyFill="1"/>
    <xf numFmtId="0" fontId="5" fillId="0" borderId="0" xfId="0" applyFont="1" applyAlignment="1">
      <alignment horizontal="right"/>
    </xf>
    <xf numFmtId="171" fontId="5" fillId="0" borderId="0" xfId="0" applyNumberFormat="1" applyFont="1"/>
    <xf numFmtId="0" fontId="1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171" fontId="6" fillId="0" borderId="0" xfId="1" applyFont="1"/>
    <xf numFmtId="171" fontId="9" fillId="0" borderId="0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1" fontId="8" fillId="0" borderId="5" xfId="1" applyFont="1" applyBorder="1" applyAlignment="1">
      <alignment horizontal="center" vertical="center" wrapText="1"/>
    </xf>
    <xf numFmtId="1" fontId="8" fillId="0" borderId="5" xfId="2" applyNumberFormat="1" applyFont="1" applyBorder="1" applyAlignment="1">
      <alignment horizontal="center" vertical="center" wrapText="1"/>
    </xf>
    <xf numFmtId="171" fontId="8" fillId="0" borderId="0" xfId="1" applyFont="1" applyBorder="1" applyAlignment="1">
      <alignment horizontal="center"/>
    </xf>
    <xf numFmtId="213" fontId="7" fillId="0" borderId="0" xfId="1" applyNumberFormat="1" applyFont="1"/>
    <xf numFmtId="171" fontId="13" fillId="0" borderId="0" xfId="0" applyNumberFormat="1" applyFont="1"/>
    <xf numFmtId="0" fontId="14" fillId="0" borderId="0" xfId="0" applyFont="1" applyAlignment="1">
      <alignment horizontal="center"/>
    </xf>
    <xf numFmtId="1" fontId="8" fillId="0" borderId="0" xfId="2" applyNumberFormat="1" applyFont="1" applyBorder="1" applyAlignment="1">
      <alignment horizontal="center" vertical="center" wrapText="1"/>
    </xf>
    <xf numFmtId="0" fontId="12" fillId="0" borderId="0" xfId="0" applyFont="1" applyFill="1" applyAlignment="1"/>
    <xf numFmtId="213" fontId="13" fillId="0" borderId="0" xfId="1" applyNumberFormat="1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2" fontId="14" fillId="0" borderId="5" xfId="1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71" fontId="15" fillId="0" borderId="5" xfId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1" fontId="8" fillId="0" borderId="0" xfId="2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211" fontId="14" fillId="0" borderId="5" xfId="1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171" fontId="13" fillId="0" borderId="0" xfId="0" applyNumberFormat="1" applyFont="1" applyFill="1"/>
    <xf numFmtId="0" fontId="0" fillId="0" borderId="0" xfId="0" applyFill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1" fontId="9" fillId="0" borderId="0" xfId="1" applyFont="1" applyBorder="1" applyAlignment="1">
      <alignment horizontal="center"/>
    </xf>
    <xf numFmtId="171" fontId="9" fillId="0" borderId="0" xfId="1" applyFont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200" fontId="4" fillId="0" borderId="0" xfId="1" applyNumberFormat="1" applyFont="1" applyAlignment="1">
      <alignment horizontal="left"/>
    </xf>
    <xf numFmtId="0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171" fontId="14" fillId="0" borderId="8" xfId="1" applyFont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zoomScale="84" zoomScaleNormal="84" workbookViewId="0">
      <selection activeCell="D16" sqref="D16:D17"/>
    </sheetView>
  </sheetViews>
  <sheetFormatPr defaultRowHeight="15" outlineLevelCol="1" x14ac:dyDescent="0.25"/>
  <cols>
    <col min="1" max="1" width="12" customWidth="1"/>
    <col min="2" max="2" width="16.28515625" style="40" customWidth="1"/>
    <col min="3" max="3" width="15.28515625" customWidth="1"/>
    <col min="4" max="4" width="16" customWidth="1"/>
    <col min="5" max="5" width="15.28515625" customWidth="1"/>
    <col min="6" max="6" width="17.28515625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85546875" customWidth="1" collapsed="1"/>
    <col min="11" max="14" width="11.85546875" customWidth="1"/>
    <col min="15" max="15" width="12.140625" customWidth="1"/>
    <col min="16" max="16" width="15.28515625" customWidth="1"/>
    <col min="17" max="17" width="11.140625" bestFit="1" customWidth="1"/>
    <col min="18" max="18" width="9.140625" customWidth="1"/>
  </cols>
  <sheetData>
    <row r="1" spans="1:17" ht="18.75" x14ac:dyDescent="0.3">
      <c r="A1" s="78" t="s">
        <v>1</v>
      </c>
      <c r="B1" s="78"/>
      <c r="C1" s="78"/>
      <c r="D1" s="78"/>
      <c r="E1" s="78"/>
      <c r="F1" s="48"/>
      <c r="G1" s="59"/>
      <c r="H1" s="53"/>
      <c r="I1" s="54"/>
      <c r="J1" s="63"/>
      <c r="K1" s="68"/>
      <c r="L1" s="69"/>
      <c r="M1" s="70"/>
      <c r="N1" s="74"/>
    </row>
    <row r="2" spans="1:17" ht="18.75" x14ac:dyDescent="0.3">
      <c r="A2" s="78" t="s">
        <v>27</v>
      </c>
      <c r="B2" s="78"/>
      <c r="C2" s="78"/>
      <c r="D2" s="78"/>
      <c r="E2" s="78"/>
      <c r="F2" s="48"/>
      <c r="G2" s="59"/>
      <c r="H2" s="53"/>
      <c r="I2" s="54"/>
      <c r="J2" s="63"/>
      <c r="K2" s="68"/>
      <c r="L2" s="69"/>
      <c r="M2" s="70"/>
      <c r="N2" s="74"/>
    </row>
    <row r="3" spans="1:17" ht="18.75" customHeight="1" x14ac:dyDescent="0.3">
      <c r="A3" s="79" t="s">
        <v>37</v>
      </c>
      <c r="B3" s="79"/>
      <c r="C3" s="79"/>
      <c r="D3" s="79"/>
      <c r="E3" s="79"/>
      <c r="F3" s="1"/>
      <c r="G3" s="1"/>
      <c r="H3" s="1"/>
      <c r="I3" s="1"/>
      <c r="J3" s="1"/>
      <c r="K3" s="1"/>
      <c r="L3" s="1"/>
      <c r="M3" s="1"/>
      <c r="N3" s="1"/>
    </row>
    <row r="4" spans="1:17" ht="53.25" customHeight="1" x14ac:dyDescent="0.25">
      <c r="A4" s="42" t="s">
        <v>0</v>
      </c>
      <c r="B4" s="43" t="s">
        <v>20</v>
      </c>
      <c r="C4" s="44" t="s">
        <v>17</v>
      </c>
      <c r="D4" s="44" t="s">
        <v>18</v>
      </c>
      <c r="E4" s="44" t="s">
        <v>19</v>
      </c>
      <c r="F4" s="49"/>
      <c r="G4" s="49"/>
      <c r="H4" s="49"/>
      <c r="I4" s="62"/>
      <c r="J4" s="62"/>
      <c r="K4" s="62"/>
      <c r="L4" s="62"/>
      <c r="M4" s="62"/>
      <c r="N4" s="62"/>
    </row>
    <row r="5" spans="1:17" ht="37.5" x14ac:dyDescent="0.3">
      <c r="A5" s="52">
        <v>29562</v>
      </c>
      <c r="B5" s="60" t="s">
        <v>34</v>
      </c>
      <c r="C5" s="64">
        <v>15659.32</v>
      </c>
      <c r="D5" s="64">
        <v>16278.49</v>
      </c>
      <c r="E5" s="58">
        <f>D5-C5</f>
        <v>619.17000000000007</v>
      </c>
      <c r="F5" s="45"/>
      <c r="G5" s="45"/>
      <c r="H5" s="45"/>
      <c r="I5" s="45"/>
      <c r="J5" s="72"/>
      <c r="K5" s="72"/>
      <c r="L5" s="72"/>
      <c r="M5" s="72"/>
      <c r="N5" s="72"/>
      <c r="O5" s="72"/>
    </row>
    <row r="6" spans="1:17" ht="15.75" x14ac:dyDescent="0.25">
      <c r="A6" s="2"/>
      <c r="B6" s="41"/>
      <c r="C6" s="3"/>
      <c r="D6" s="3"/>
      <c r="E6" s="3"/>
      <c r="F6" s="3"/>
      <c r="G6" s="3"/>
      <c r="H6" s="3"/>
      <c r="I6" s="3"/>
      <c r="J6" s="3"/>
      <c r="K6" s="3"/>
      <c r="L6" s="3"/>
      <c r="M6" s="71"/>
      <c r="N6" s="71"/>
    </row>
    <row r="7" spans="1:17" ht="18.75" customHeight="1" x14ac:dyDescent="0.3">
      <c r="A7" s="80" t="s">
        <v>29</v>
      </c>
      <c r="B7" s="80"/>
      <c r="C7" s="80"/>
      <c r="D7" s="80"/>
      <c r="E7" s="57">
        <v>25523.48</v>
      </c>
      <c r="F7" s="45"/>
      <c r="G7" s="45"/>
      <c r="H7" s="45"/>
      <c r="I7" s="45"/>
      <c r="J7" s="45"/>
      <c r="K7" s="45"/>
      <c r="L7" s="45"/>
      <c r="M7" s="45"/>
      <c r="N7" s="45"/>
    </row>
    <row r="8" spans="1:17" ht="33.75" customHeight="1" x14ac:dyDescent="0.3">
      <c r="A8" s="76" t="s">
        <v>28</v>
      </c>
      <c r="B8" s="76"/>
      <c r="C8" s="76"/>
      <c r="D8" s="76"/>
      <c r="E8" s="51">
        <f>(E5+(2354.5-1816)*98.22/1925.88)/25523.48</f>
        <v>2.5334849854075248E-2</v>
      </c>
      <c r="F8" s="46"/>
      <c r="G8" s="46"/>
      <c r="H8" s="46"/>
      <c r="I8" s="46"/>
      <c r="J8" s="46"/>
      <c r="K8" s="46"/>
      <c r="L8" s="46"/>
      <c r="M8" s="46"/>
      <c r="N8" s="46"/>
      <c r="Q8" s="5"/>
    </row>
    <row r="9" spans="1:17" ht="28.5" customHeight="1" x14ac:dyDescent="0.3">
      <c r="A9" s="77" t="s">
        <v>26</v>
      </c>
      <c r="B9" s="77"/>
      <c r="C9" s="77"/>
      <c r="D9" s="77"/>
      <c r="E9" s="61">
        <f>E8*1925.88</f>
        <v>48.79188063696644</v>
      </c>
      <c r="F9" s="47"/>
      <c r="G9" s="66"/>
      <c r="H9" s="66"/>
      <c r="I9" s="66"/>
      <c r="J9" s="66"/>
      <c r="K9" s="66"/>
      <c r="L9" s="66"/>
      <c r="M9" s="66"/>
      <c r="N9" s="66"/>
      <c r="O9" s="67"/>
    </row>
    <row r="10" spans="1:17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</row>
  </sheetData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0" zoomScale="136" zoomScaleNormal="136" workbookViewId="0">
      <selection activeCell="D13" sqref="D13"/>
    </sheetView>
  </sheetViews>
  <sheetFormatPr defaultRowHeight="12.75" x14ac:dyDescent="0.2"/>
  <cols>
    <col min="1" max="1" width="4.42578125" style="6" customWidth="1"/>
    <col min="2" max="2" width="13.28515625" style="6" customWidth="1"/>
    <col min="3" max="3" width="24.5703125" style="6" customWidth="1"/>
    <col min="4" max="4" width="8.5703125" style="6" customWidth="1"/>
    <col min="5" max="7" width="12" style="33" customWidth="1"/>
    <col min="8" max="16384" width="9.140625" style="6"/>
  </cols>
  <sheetData>
    <row r="1" spans="1:7" x14ac:dyDescent="0.2">
      <c r="A1" s="81" t="s">
        <v>38</v>
      </c>
      <c r="B1" s="81"/>
      <c r="C1" s="81"/>
      <c r="D1" s="81"/>
      <c r="E1" s="81"/>
      <c r="F1" s="81"/>
      <c r="G1" s="81"/>
    </row>
    <row r="2" spans="1:7" x14ac:dyDescent="0.2">
      <c r="A2" s="81" t="s">
        <v>8</v>
      </c>
      <c r="B2" s="81"/>
      <c r="C2" s="81"/>
      <c r="D2" s="81"/>
      <c r="E2" s="81"/>
      <c r="F2" s="81"/>
      <c r="G2" s="81"/>
    </row>
    <row r="3" spans="1:7" ht="13.5" thickBot="1" x14ac:dyDescent="0.25">
      <c r="E3" s="7"/>
      <c r="F3" s="7"/>
      <c r="G3" s="7"/>
    </row>
    <row r="4" spans="1:7" ht="51.75" thickBot="1" x14ac:dyDescent="0.25">
      <c r="A4" s="8" t="s">
        <v>2</v>
      </c>
      <c r="B4" s="9" t="s">
        <v>0</v>
      </c>
      <c r="C4" s="9" t="s">
        <v>20</v>
      </c>
      <c r="D4" s="9" t="s">
        <v>21</v>
      </c>
      <c r="E4" s="10" t="s">
        <v>22</v>
      </c>
      <c r="F4" s="10" t="s">
        <v>23</v>
      </c>
      <c r="G4" s="10" t="s">
        <v>24</v>
      </c>
    </row>
    <row r="5" spans="1:7" ht="15" customHeight="1" x14ac:dyDescent="0.2">
      <c r="A5" s="83" t="s">
        <v>31</v>
      </c>
      <c r="B5" s="84"/>
      <c r="C5" s="85"/>
      <c r="D5" s="11"/>
      <c r="E5" s="12"/>
      <c r="F5" s="12"/>
      <c r="G5" s="13"/>
    </row>
    <row r="6" spans="1:7" x14ac:dyDescent="0.2">
      <c r="A6" s="15">
        <v>1</v>
      </c>
      <c r="B6" s="16" t="s">
        <v>5</v>
      </c>
      <c r="C6" s="15" t="s">
        <v>4</v>
      </c>
      <c r="D6" s="14">
        <v>1</v>
      </c>
      <c r="E6" s="17">
        <v>202443</v>
      </c>
      <c r="F6" s="17">
        <v>206474</v>
      </c>
      <c r="G6" s="17">
        <f>(F6-E6)</f>
        <v>4031</v>
      </c>
    </row>
    <row r="7" spans="1:7" x14ac:dyDescent="0.2">
      <c r="A7" s="21">
        <v>2</v>
      </c>
      <c r="B7" s="22" t="s">
        <v>7</v>
      </c>
      <c r="C7" s="23" t="s">
        <v>6</v>
      </c>
      <c r="D7" s="56" t="s">
        <v>3</v>
      </c>
      <c r="E7" s="24">
        <v>7466</v>
      </c>
      <c r="F7" s="24">
        <v>7572</v>
      </c>
      <c r="G7" s="17">
        <f>(F7-E7)*30</f>
        <v>3180</v>
      </c>
    </row>
    <row r="8" spans="1:7" x14ac:dyDescent="0.2">
      <c r="A8" s="86" t="s">
        <v>32</v>
      </c>
      <c r="B8" s="87"/>
      <c r="C8" s="87"/>
      <c r="D8" s="18"/>
      <c r="E8" s="19"/>
      <c r="F8" s="19"/>
      <c r="G8" s="17"/>
    </row>
    <row r="9" spans="1:7" x14ac:dyDescent="0.2">
      <c r="A9" s="15">
        <v>3</v>
      </c>
      <c r="B9" s="73" t="s">
        <v>35</v>
      </c>
      <c r="C9" s="14" t="s">
        <v>4</v>
      </c>
      <c r="D9" s="14">
        <v>1</v>
      </c>
      <c r="E9" s="20">
        <v>6711</v>
      </c>
      <c r="F9" s="20">
        <v>11420</v>
      </c>
      <c r="G9" s="20">
        <f>F9-E9</f>
        <v>4709</v>
      </c>
    </row>
    <row r="10" spans="1:7" x14ac:dyDescent="0.2">
      <c r="A10" s="15">
        <f>A9+1</f>
        <v>4</v>
      </c>
      <c r="B10" s="16" t="s">
        <v>14</v>
      </c>
      <c r="C10" s="15" t="s">
        <v>6</v>
      </c>
      <c r="D10" s="15" t="s">
        <v>3</v>
      </c>
      <c r="E10" s="17">
        <v>2043</v>
      </c>
      <c r="F10" s="17">
        <v>2166</v>
      </c>
      <c r="G10" s="17">
        <f>(F10-E10)*30</f>
        <v>3690</v>
      </c>
    </row>
    <row r="11" spans="1:7" x14ac:dyDescent="0.2">
      <c r="A11" s="21"/>
      <c r="B11" s="55" t="s">
        <v>25</v>
      </c>
      <c r="C11" s="23"/>
      <c r="D11" s="22"/>
      <c r="E11" s="24"/>
      <c r="F11" s="24"/>
      <c r="G11" s="25">
        <f>G6+G7+G9+10:10</f>
        <v>15610</v>
      </c>
    </row>
    <row r="12" spans="1:7" x14ac:dyDescent="0.2">
      <c r="A12" s="26"/>
      <c r="B12" s="27"/>
      <c r="C12" s="26"/>
      <c r="D12" s="27"/>
      <c r="E12" s="28"/>
      <c r="F12" s="28"/>
      <c r="G12" s="29"/>
    </row>
    <row r="13" spans="1:7" x14ac:dyDescent="0.2">
      <c r="A13" s="82" t="s">
        <v>33</v>
      </c>
      <c r="B13" s="82"/>
      <c r="C13" s="82"/>
      <c r="D13" s="75">
        <f>G11/25523*3.18</f>
        <v>1.9449045958547193</v>
      </c>
      <c r="E13" s="30" t="s">
        <v>12</v>
      </c>
      <c r="F13" s="28"/>
      <c r="G13" s="29"/>
    </row>
    <row r="14" spans="1:7" x14ac:dyDescent="0.2">
      <c r="A14" s="37" t="s">
        <v>11</v>
      </c>
      <c r="B14" s="38"/>
      <c r="C14" s="38"/>
      <c r="D14" s="32"/>
      <c r="E14" s="32"/>
      <c r="F14" s="28"/>
      <c r="G14" s="29"/>
    </row>
    <row r="15" spans="1:7" x14ac:dyDescent="0.2">
      <c r="A15" s="37" t="s">
        <v>13</v>
      </c>
      <c r="B15" s="38"/>
      <c r="C15" s="38"/>
      <c r="D15" s="32"/>
      <c r="E15" s="32"/>
    </row>
    <row r="16" spans="1:7" x14ac:dyDescent="0.2">
      <c r="A16" s="31"/>
      <c r="B16" s="32"/>
      <c r="C16" s="34"/>
      <c r="D16" s="35"/>
      <c r="E16" s="6"/>
    </row>
    <row r="18" spans="1:4" x14ac:dyDescent="0.2">
      <c r="A18" s="88" t="s">
        <v>30</v>
      </c>
      <c r="B18" s="88"/>
      <c r="C18" s="88"/>
      <c r="D18" s="65"/>
    </row>
    <row r="19" spans="1:4" x14ac:dyDescent="0.2">
      <c r="A19" s="36" t="s">
        <v>9</v>
      </c>
      <c r="B19" s="36"/>
      <c r="C19" s="36"/>
    </row>
    <row r="20" spans="1:4" x14ac:dyDescent="0.2">
      <c r="A20" s="36" t="s">
        <v>10</v>
      </c>
      <c r="B20" s="36"/>
      <c r="C20" s="36"/>
    </row>
    <row r="21" spans="1:4" x14ac:dyDescent="0.2">
      <c r="A21" s="36" t="s">
        <v>36</v>
      </c>
      <c r="B21" s="36"/>
      <c r="C21" s="36"/>
    </row>
    <row r="22" spans="1:4" x14ac:dyDescent="0.2">
      <c r="A22" s="39" t="s">
        <v>16</v>
      </c>
      <c r="B22" s="39"/>
      <c r="C22" s="36"/>
    </row>
    <row r="23" spans="1:4" x14ac:dyDescent="0.2">
      <c r="A23" s="36" t="s">
        <v>15</v>
      </c>
      <c r="B23" s="50"/>
      <c r="C23" s="50"/>
    </row>
  </sheetData>
  <sheetCalcPr fullCalcOnLoad="1"/>
  <mergeCells count="6">
    <mergeCell ref="A1:G1"/>
    <mergeCell ref="A2:G2"/>
    <mergeCell ref="A13:C13"/>
    <mergeCell ref="A5:C5"/>
    <mergeCell ref="A8:C8"/>
    <mergeCell ref="A18:C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ОПУ ЭЭ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Yuri</cp:lastModifiedBy>
  <cp:lastPrinted>2016-02-29T12:54:29Z</cp:lastPrinted>
  <dcterms:created xsi:type="dcterms:W3CDTF">2012-12-06T16:50:14Z</dcterms:created>
  <dcterms:modified xsi:type="dcterms:W3CDTF">2017-02-10T22:25:20Z</dcterms:modified>
</cp:coreProperties>
</file>