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870" yWindow="-15" windowWidth="10170" windowHeight="7530" activeTab="1"/>
  </bookViews>
  <sheets>
    <sheet name="ОПУ ЭЭ" sheetId="7" r:id="rId1"/>
    <sheet name="Отопление" sheetId="8" r:id="rId2"/>
  </sheets>
  <calcPr calcId="152511"/>
</workbook>
</file>

<file path=xl/calcChain.xml><?xml version="1.0" encoding="utf-8"?>
<calcChain xmlns="http://schemas.openxmlformats.org/spreadsheetml/2006/main">
  <c r="E5" i="8" l="1"/>
  <c r="E8" i="8"/>
  <c r="E9" i="8" s="1"/>
  <c r="G11" i="7"/>
  <c r="G8" i="7"/>
  <c r="G12" i="7"/>
  <c r="G6" i="7"/>
  <c r="G7" i="7"/>
  <c r="G10" i="7"/>
  <c r="G13" i="7"/>
  <c r="D15" i="7" s="1"/>
</calcChain>
</file>

<file path=xl/sharedStrings.xml><?xml version="1.0" encoding="utf-8"?>
<sst xmlns="http://schemas.openxmlformats.org/spreadsheetml/2006/main" count="52" uniqueCount="44">
  <si>
    <t>№ счётчика</t>
  </si>
  <si>
    <t>ОТЧЕТ</t>
  </si>
  <si>
    <t>№ п/п</t>
  </si>
  <si>
    <t>освещение МОП</t>
  </si>
  <si>
    <t>лифты</t>
  </si>
  <si>
    <t>Абонент №80150889</t>
  </si>
  <si>
    <t>Контактная информация для обратной связи:</t>
  </si>
  <si>
    <t xml:space="preserve">где Si площадь Вашего помещения, </t>
  </si>
  <si>
    <t>руб./кв.м</t>
  </si>
  <si>
    <t>Email: sorokasa555@yandex.ru</t>
  </si>
  <si>
    <t xml:space="preserve">Тел. 8(498)683-1483; 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</si>
  <si>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</si>
  <si>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</si>
  <si>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</si>
  <si>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</si>
  <si>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</si>
  <si>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</si>
  <si>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</si>
  <si>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</si>
  <si>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</si>
  <si>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</si>
  <si>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</si>
  <si>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</si>
  <si>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</si>
  <si>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 xml:space="preserve">Плательщик: ООО "Дианик-Эстейт" </t>
  </si>
  <si>
    <t>13680231</t>
  </si>
  <si>
    <t>13680237</t>
  </si>
  <si>
    <t>ВРУ №1</t>
  </si>
  <si>
    <t>ВРУ №2</t>
  </si>
  <si>
    <t>12487486</t>
  </si>
  <si>
    <t>12488805</t>
  </si>
  <si>
    <r>
      <rPr>
        <b/>
        <sz val="14"/>
        <rFont val="Calibri"/>
        <family val="2"/>
        <charset val="204"/>
      </rPr>
      <t>ЦО</t>
    </r>
    <r>
      <rPr>
        <sz val="14"/>
        <rFont val="Calibri"/>
        <family val="2"/>
        <charset val="204"/>
      </rPr>
      <t xml:space="preserve">                    </t>
    </r>
    <r>
      <rPr>
        <sz val="12"/>
        <rFont val="Calibri"/>
        <family val="2"/>
        <charset val="204"/>
      </rPr>
      <t>(до 08.16 г.)</t>
    </r>
  </si>
  <si>
    <t>1367979147</t>
  </si>
  <si>
    <t>дымоудаление</t>
  </si>
  <si>
    <t>12487481</t>
  </si>
  <si>
    <t>200/5</t>
  </si>
  <si>
    <t>100/5</t>
  </si>
  <si>
    <t>50/5</t>
  </si>
  <si>
    <t>показаний счётчиков учёта электроэнергии д. 3 ул. Чернышевского, г.о. Химки</t>
  </si>
  <si>
    <t>Начальник ЭРГ Сорока С.А.</t>
  </si>
  <si>
    <t>28243,6 кв.м.</t>
  </si>
  <si>
    <t>формула 12 - 1278 кВт/ч х  Si/28243,6кв.м. х 3,18руб.=</t>
  </si>
  <si>
    <t>ОТЧЕТ за март 2016 г.</t>
  </si>
  <si>
    <t>за  март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</si>
</sst>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-* #,##0.00_р_._-;\-* #,##0.00_р_._-;_-* &quot;-&quot;??_р_._-;_-@_-"/>
    <numFmt numFmtId="195" formatCode="_(* #,##0.00_);_(* \(#,##0.00\);_(* &quot;-&quot;??_);_(@_)"/>
    <numFmt numFmtId="196" formatCode="_(* #,##0_);_(* \(#,##0\);_(* &quot;-&quot;??_);_(@_)"/>
    <numFmt numFmtId="200" formatCode="_-* #,##0.0000_р_._-;\-* #,##0.0000_р_._-;_-* &quot;-&quot;??_р_._-;_-@_-"/>
    <numFmt numFmtId="206" formatCode="_-* #,##0.000\ _р_._-;\-* #,##0.000\ _р_._-;_-* &quot;-&quot;?????\ _р_._-;_-@_-"/>
    <numFmt numFmtId="211" formatCode="#,##0.00_ ;\-#,##0.00\ "/>
    <numFmt numFmtId="213" formatCode="#,##0.00000_ ;\-#,##0.000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95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4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71" fontId="13" fillId="0" borderId="0" xfId="1" applyFont="1" applyBorder="1" applyAlignment="1">
      <alignment horizontal="center"/>
    </xf>
    <xf numFmtId="171" fontId="0" fillId="0" borderId="0" xfId="0" applyNumberFormat="1"/>
    <xf numFmtId="206" fontId="0" fillId="0" borderId="0" xfId="0" applyNumberFormat="1"/>
    <xf numFmtId="0" fontId="14" fillId="0" borderId="0" xfId="0" applyFont="1" applyFill="1"/>
    <xf numFmtId="196" fontId="14" fillId="0" borderId="0" xfId="2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96" fontId="3" fillId="0" borderId="2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196" fontId="3" fillId="0" borderId="3" xfId="2" applyNumberFormat="1" applyFont="1" applyFill="1" applyBorder="1" applyAlignment="1">
      <alignment horizontal="center"/>
    </xf>
    <xf numFmtId="196" fontId="3" fillId="0" borderId="3" xfId="2" applyNumberFormat="1" applyFont="1" applyFill="1" applyBorder="1"/>
    <xf numFmtId="0" fontId="3" fillId="0" borderId="4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96" fontId="3" fillId="0" borderId="5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96" fontId="3" fillId="0" borderId="6" xfId="2" applyNumberFormat="1" applyFont="1" applyFill="1" applyBorder="1" applyAlignment="1"/>
    <xf numFmtId="196" fontId="3" fillId="0" borderId="4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96" fontId="3" fillId="0" borderId="6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96" fontId="3" fillId="0" borderId="0" xfId="2" applyNumberFormat="1" applyFont="1" applyFill="1" applyBorder="1" applyAlignment="1">
      <alignment horizontal="center"/>
    </xf>
    <xf numFmtId="196" fontId="6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15" fillId="0" borderId="0" xfId="0" applyFont="1"/>
    <xf numFmtId="196" fontId="14" fillId="0" borderId="0" xfId="0" applyNumberFormat="1" applyFont="1" applyFill="1"/>
    <xf numFmtId="0" fontId="6" fillId="0" borderId="0" xfId="0" applyFont="1" applyAlignment="1">
      <alignment horizontal="right"/>
    </xf>
    <xf numFmtId="171" fontId="6" fillId="0" borderId="0" xfId="0" applyNumberFormat="1" applyFont="1"/>
    <xf numFmtId="0" fontId="16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171" fontId="10" fillId="0" borderId="0" xfId="1" applyFont="1"/>
    <xf numFmtId="171" fontId="13" fillId="0" borderId="0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1" fontId="12" fillId="0" borderId="5" xfId="1" applyFont="1" applyBorder="1" applyAlignment="1">
      <alignment horizontal="center" vertical="center" wrapText="1"/>
    </xf>
    <xf numFmtId="1" fontId="12" fillId="0" borderId="5" xfId="2" applyNumberFormat="1" applyFont="1" applyBorder="1" applyAlignment="1">
      <alignment horizontal="center" vertical="center" wrapText="1"/>
    </xf>
    <xf numFmtId="171" fontId="12" fillId="0" borderId="0" xfId="1" applyFont="1" applyBorder="1" applyAlignment="1">
      <alignment horizontal="center"/>
    </xf>
    <xf numFmtId="213" fontId="11" fillId="0" borderId="0" xfId="1" applyNumberFormat="1" applyFont="1"/>
    <xf numFmtId="1" fontId="12" fillId="0" borderId="0" xfId="2" applyNumberFormat="1" applyFont="1" applyBorder="1" applyAlignment="1">
      <alignment horizontal="center" vertical="center" wrapText="1"/>
    </xf>
    <xf numFmtId="0" fontId="16" fillId="0" borderId="0" xfId="0" applyFont="1" applyFill="1" applyAlignment="1"/>
    <xf numFmtId="213" fontId="17" fillId="0" borderId="0" xfId="1" applyNumberFormat="1" applyFont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18" fillId="0" borderId="0" xfId="1" applyNumberFormat="1" applyFont="1" applyBorder="1" applyAlignment="1">
      <alignment horizontal="center"/>
    </xf>
    <xf numFmtId="2" fontId="18" fillId="0" borderId="5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71" fontId="19" fillId="0" borderId="5" xfId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/>
    </xf>
    <xf numFmtId="1" fontId="12" fillId="0" borderId="0" xfId="2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211" fontId="18" fillId="0" borderId="5" xfId="1" applyNumberFormat="1" applyFont="1" applyBorder="1" applyAlignment="1">
      <alignment horizontal="center"/>
    </xf>
    <xf numFmtId="200" fontId="5" fillId="0" borderId="0" xfId="1" applyNumberFormat="1" applyFont="1" applyAlignment="1">
      <alignment horizontal="left"/>
    </xf>
    <xf numFmtId="0" fontId="14" fillId="0" borderId="0" xfId="0" applyFont="1" applyFill="1" applyAlignment="1">
      <alignment horizontal="left"/>
    </xf>
    <xf numFmtId="171" fontId="17" fillId="0" borderId="0" xfId="0" applyNumberFormat="1" applyFont="1" applyFill="1"/>
    <xf numFmtId="0" fontId="0" fillId="0" borderId="0" xfId="0" applyFill="1"/>
    <xf numFmtId="196" fontId="3" fillId="0" borderId="5" xfId="2" applyNumberFormat="1" applyFont="1" applyFill="1" applyBorder="1" applyAlignment="1"/>
    <xf numFmtId="3" fontId="3" fillId="0" borderId="5" xfId="2" applyNumberFormat="1" applyFont="1" applyFill="1" applyBorder="1" applyAlignment="1"/>
    <xf numFmtId="196" fontId="3" fillId="0" borderId="4" xfId="2" applyNumberFormat="1" applyFont="1" applyFill="1" applyBorder="1" applyAlignment="1"/>
    <xf numFmtId="196" fontId="6" fillId="0" borderId="5" xfId="2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171" fontId="18" fillId="0" borderId="8" xfId="1" applyFont="1" applyBorder="1" applyAlignment="1">
      <alignment horizontal="center"/>
    </xf>
    <xf numFmtId="0" fontId="21" fillId="0" borderId="0" xfId="0" applyNumberFormat="1" applyFont="1" applyBorder="1" applyAlignment="1">
      <alignment horizontal="left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48" zoomScaleNormal="148" workbookViewId="0">
      <selection activeCell="G6" sqref="G6"/>
    </sheetView>
  </sheetViews>
  <sheetFormatPr defaultColWidth="9.125" defaultRowHeight="12.75" x14ac:dyDescent="0.2"/>
  <cols>
    <col min="1" max="1" width="4.375" style="6" customWidth="1"/>
    <col min="2" max="2" width="13.25" style="6" customWidth="1"/>
    <col min="3" max="3" width="24.625" style="6" customWidth="1"/>
    <col min="4" max="4" width="8.625" style="6" customWidth="1"/>
    <col min="5" max="7" width="12" style="33" customWidth="1"/>
    <col min="8" max="16384" width="9.125" style="6"/>
  </cols>
  <sheetData>
    <row r="1" spans="1:7" x14ac:dyDescent="0.2">
      <c r="A1" s="71" t="s">
        <v>42</v>
      </c>
      <c r="B1" s="71"/>
      <c r="C1" s="71"/>
      <c r="D1" s="71"/>
      <c r="E1" s="71"/>
      <c r="F1" s="71"/>
      <c r="G1" s="71"/>
    </row>
    <row r="2" spans="1:7" x14ac:dyDescent="0.2">
      <c r="A2" s="71" t="s">
        <v>38</v>
      </c>
      <c r="B2" s="71"/>
      <c r="C2" s="71"/>
      <c r="D2" s="71"/>
      <c r="E2" s="71"/>
      <c r="F2" s="71"/>
      <c r="G2" s="71"/>
    </row>
    <row r="3" spans="1:7" ht="13.5" thickBot="1" x14ac:dyDescent="0.25">
      <c r="E3" s="7"/>
      <c r="F3" s="7"/>
      <c r="G3" s="7"/>
    </row>
    <row r="4" spans="1:7" ht="51.75" thickBot="1" x14ac:dyDescent="0.25">
      <c r="A4" s="8" t="s">
        <v>2</v>
      </c>
      <c r="B4" s="9" t="s">
        <v>0</v>
      </c>
      <c r="C4" s="9" t="s">
        <v>14</v>
      </c>
      <c r="D4" s="9" t="s">
        <v>15</v>
      </c>
      <c r="E4" s="10" t="s">
        <v>16</v>
      </c>
      <c r="F4" s="10" t="s">
        <v>17</v>
      </c>
      <c r="G4" s="10" t="s">
        <v>18</v>
      </c>
    </row>
    <row r="5" spans="1:7" ht="15" customHeight="1" x14ac:dyDescent="0.2">
      <c r="A5" s="73" t="s">
        <v>27</v>
      </c>
      <c r="B5" s="74"/>
      <c r="C5" s="75"/>
      <c r="D5" s="11"/>
      <c r="E5" s="12"/>
      <c r="F5" s="12"/>
      <c r="G5" s="13"/>
    </row>
    <row r="6" spans="1:7" x14ac:dyDescent="0.2">
      <c r="A6" s="16">
        <v>1</v>
      </c>
      <c r="B6" s="17" t="s">
        <v>25</v>
      </c>
      <c r="C6" s="16" t="s">
        <v>3</v>
      </c>
      <c r="D6" s="14" t="s">
        <v>37</v>
      </c>
      <c r="E6" s="18">
        <v>2765</v>
      </c>
      <c r="F6" s="18">
        <v>2835</v>
      </c>
      <c r="G6" s="67">
        <f>(F6-E6)*10</f>
        <v>700</v>
      </c>
    </row>
    <row r="7" spans="1:7" x14ac:dyDescent="0.2">
      <c r="A7" s="22">
        <v>2</v>
      </c>
      <c r="B7" s="23" t="s">
        <v>26</v>
      </c>
      <c r="C7" s="24" t="s">
        <v>4</v>
      </c>
      <c r="D7" s="54" t="s">
        <v>35</v>
      </c>
      <c r="E7" s="25">
        <v>1613</v>
      </c>
      <c r="F7" s="25">
        <v>1660</v>
      </c>
      <c r="G7" s="67">
        <f>(F7-E7)*40</f>
        <v>1880</v>
      </c>
    </row>
    <row r="8" spans="1:7" x14ac:dyDescent="0.2">
      <c r="A8" s="22">
        <v>3</v>
      </c>
      <c r="B8" s="23" t="s">
        <v>32</v>
      </c>
      <c r="C8" s="24" t="s">
        <v>33</v>
      </c>
      <c r="D8" s="54" t="s">
        <v>36</v>
      </c>
      <c r="E8" s="25">
        <v>241</v>
      </c>
      <c r="F8" s="25">
        <v>243</v>
      </c>
      <c r="G8" s="68">
        <f>(F8-E8)*20</f>
        <v>40</v>
      </c>
    </row>
    <row r="9" spans="1:7" x14ac:dyDescent="0.2">
      <c r="A9" s="76" t="s">
        <v>28</v>
      </c>
      <c r="B9" s="77"/>
      <c r="C9" s="77"/>
      <c r="D9" s="19"/>
      <c r="E9" s="20"/>
      <c r="F9" s="20"/>
      <c r="G9" s="67"/>
    </row>
    <row r="10" spans="1:7" x14ac:dyDescent="0.2">
      <c r="A10" s="16">
        <v>4</v>
      </c>
      <c r="B10" s="15" t="s">
        <v>29</v>
      </c>
      <c r="C10" s="14" t="s">
        <v>3</v>
      </c>
      <c r="D10" s="14" t="s">
        <v>37</v>
      </c>
      <c r="E10" s="21">
        <v>2993</v>
      </c>
      <c r="F10" s="21">
        <v>3073</v>
      </c>
      <c r="G10" s="69">
        <f>(F10-E10)*10</f>
        <v>800</v>
      </c>
    </row>
    <row r="11" spans="1:7" x14ac:dyDescent="0.2">
      <c r="A11" s="16">
        <v>5</v>
      </c>
      <c r="B11" s="17" t="s">
        <v>34</v>
      </c>
      <c r="C11" s="16" t="s">
        <v>4</v>
      </c>
      <c r="D11" s="16" t="s">
        <v>35</v>
      </c>
      <c r="E11" s="18">
        <v>1431</v>
      </c>
      <c r="F11" s="18">
        <v>1572</v>
      </c>
      <c r="G11" s="67">
        <f>(F11-E11)*20</f>
        <v>2820</v>
      </c>
    </row>
    <row r="12" spans="1:7" x14ac:dyDescent="0.2">
      <c r="A12" s="22">
        <v>6</v>
      </c>
      <c r="B12" s="23" t="s">
        <v>30</v>
      </c>
      <c r="C12" s="24" t="s">
        <v>33</v>
      </c>
      <c r="D12" s="24" t="s">
        <v>36</v>
      </c>
      <c r="E12" s="25">
        <v>493</v>
      </c>
      <c r="F12" s="25">
        <v>494</v>
      </c>
      <c r="G12" s="67">
        <f>(F12-E12)*20</f>
        <v>20</v>
      </c>
    </row>
    <row r="13" spans="1:7" x14ac:dyDescent="0.2">
      <c r="A13" s="22"/>
      <c r="B13" s="53" t="s">
        <v>19</v>
      </c>
      <c r="C13" s="24"/>
      <c r="D13" s="23"/>
      <c r="E13" s="25"/>
      <c r="F13" s="25"/>
      <c r="G13" s="70">
        <f>G6+G7+G10+11:11</f>
        <v>6200</v>
      </c>
    </row>
    <row r="14" spans="1:7" x14ac:dyDescent="0.2">
      <c r="A14" s="26"/>
      <c r="B14" s="27"/>
      <c r="C14" s="26"/>
      <c r="D14" s="27"/>
      <c r="E14" s="28"/>
      <c r="F14" s="28"/>
      <c r="G14" s="29"/>
    </row>
    <row r="15" spans="1:7" x14ac:dyDescent="0.2">
      <c r="A15" s="72" t="s">
        <v>41</v>
      </c>
      <c r="B15" s="72"/>
      <c r="C15" s="72"/>
      <c r="D15" s="63">
        <f>G13/28243.6*3.18</f>
        <v>0.69806965117761199</v>
      </c>
      <c r="E15" s="30" t="s">
        <v>8</v>
      </c>
      <c r="F15" s="28"/>
      <c r="G15" s="29"/>
    </row>
    <row r="16" spans="1:7" x14ac:dyDescent="0.2">
      <c r="A16" s="37" t="s">
        <v>7</v>
      </c>
      <c r="B16" s="38"/>
      <c r="C16" s="38"/>
      <c r="D16" s="32"/>
      <c r="E16" s="32"/>
      <c r="F16" s="28"/>
      <c r="G16" s="29"/>
    </row>
    <row r="17" spans="1:5" x14ac:dyDescent="0.2">
      <c r="A17" s="37" t="s">
        <v>40</v>
      </c>
      <c r="B17" s="38"/>
      <c r="C17" s="38"/>
      <c r="D17" s="32"/>
      <c r="E17" s="32"/>
    </row>
    <row r="18" spans="1:5" x14ac:dyDescent="0.2">
      <c r="A18" s="31"/>
      <c r="B18" s="32"/>
      <c r="C18" s="34"/>
      <c r="D18" s="35"/>
      <c r="E18" s="6"/>
    </row>
    <row r="20" spans="1:5" x14ac:dyDescent="0.2">
      <c r="A20" s="78" t="s">
        <v>24</v>
      </c>
      <c r="B20" s="78"/>
      <c r="C20" s="78"/>
      <c r="D20" s="64"/>
    </row>
    <row r="21" spans="1:5" x14ac:dyDescent="0.2">
      <c r="A21" s="36" t="s">
        <v>5</v>
      </c>
      <c r="B21" s="36"/>
      <c r="C21" s="36"/>
    </row>
    <row r="22" spans="1:5" x14ac:dyDescent="0.2">
      <c r="A22" s="36" t="s">
        <v>6</v>
      </c>
      <c r="B22" s="36"/>
      <c r="C22" s="36"/>
    </row>
    <row r="23" spans="1:5" x14ac:dyDescent="0.2">
      <c r="A23" s="36" t="s">
        <v>39</v>
      </c>
      <c r="B23" s="36"/>
      <c r="C23" s="36"/>
    </row>
    <row r="24" spans="1:5" x14ac:dyDescent="0.2">
      <c r="A24" s="39" t="s">
        <v>10</v>
      </c>
      <c r="B24" s="39"/>
      <c r="C24" s="36"/>
    </row>
    <row r="25" spans="1:5" x14ac:dyDescent="0.2">
      <c r="A25" s="36" t="s">
        <v>9</v>
      </c>
      <c r="B25" s="48"/>
      <c r="C25" s="48"/>
    </row>
  </sheetData>
  <sheetCalcPr fullCalcOnLoad="1"/>
  <mergeCells count="6">
    <mergeCell ref="A1:G1"/>
    <mergeCell ref="A2:G2"/>
    <mergeCell ref="A15:C15"/>
    <mergeCell ref="A5:C5"/>
    <mergeCell ref="A9:C9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="93" zoomScaleNormal="93" workbookViewId="0">
      <selection activeCell="D15" sqref="D15"/>
    </sheetView>
  </sheetViews>
  <sheetFormatPr defaultRowHeight="15" outlineLevelCol="1" x14ac:dyDescent="0.25"/>
  <cols>
    <col min="1" max="1" width="12" customWidth="1"/>
    <col min="2" max="2" width="16.25" style="40" customWidth="1"/>
    <col min="3" max="3" width="15.25" customWidth="1"/>
    <col min="4" max="4" width="16" customWidth="1"/>
    <col min="5" max="5" width="15.25" customWidth="1"/>
    <col min="6" max="6" width="14.125" customWidth="1" outlineLevel="1"/>
    <col min="7" max="7" width="0.75" hidden="1" customWidth="1"/>
    <col min="8" max="8" width="1.375" hidden="1" customWidth="1"/>
    <col min="9" max="9" width="5" hidden="1" customWidth="1"/>
    <col min="10" max="12" width="15.625" customWidth="1"/>
    <col min="13" max="13" width="15.25" customWidth="1"/>
    <col min="14" max="14" width="11.125" bestFit="1" customWidth="1"/>
    <col min="15" max="15" width="9.125" customWidth="1"/>
  </cols>
  <sheetData>
    <row r="1" spans="1:14" ht="18.75" x14ac:dyDescent="0.3">
      <c r="A1" s="81" t="s">
        <v>1</v>
      </c>
      <c r="B1" s="81"/>
      <c r="C1" s="81"/>
      <c r="D1" s="81"/>
      <c r="E1" s="81"/>
      <c r="F1" s="57"/>
      <c r="G1" s="51"/>
      <c r="H1" s="52"/>
      <c r="I1" s="61"/>
    </row>
    <row r="2" spans="1:14" ht="18.75" x14ac:dyDescent="0.3">
      <c r="A2" s="81" t="s">
        <v>21</v>
      </c>
      <c r="B2" s="81"/>
      <c r="C2" s="81"/>
      <c r="D2" s="81"/>
      <c r="E2" s="81"/>
      <c r="F2" s="57"/>
      <c r="G2" s="51"/>
      <c r="H2" s="52"/>
      <c r="I2" s="61"/>
    </row>
    <row r="3" spans="1:14" ht="18.75" customHeight="1" x14ac:dyDescent="0.3">
      <c r="A3" s="82" t="s">
        <v>43</v>
      </c>
      <c r="B3" s="82"/>
      <c r="C3" s="82"/>
      <c r="D3" s="82"/>
      <c r="E3" s="82"/>
      <c r="F3" s="1"/>
      <c r="G3" s="1"/>
      <c r="H3" s="1"/>
      <c r="I3" s="1"/>
    </row>
    <row r="4" spans="1:14" ht="53.25" customHeight="1" x14ac:dyDescent="0.25">
      <c r="A4" s="42" t="s">
        <v>0</v>
      </c>
      <c r="B4" s="43" t="s">
        <v>14</v>
      </c>
      <c r="C4" s="44" t="s">
        <v>11</v>
      </c>
      <c r="D4" s="44" t="s">
        <v>12</v>
      </c>
      <c r="E4" s="44" t="s">
        <v>13</v>
      </c>
      <c r="F4" s="47"/>
      <c r="G4" s="47"/>
      <c r="H4" s="60"/>
      <c r="I4" s="60"/>
    </row>
    <row r="5" spans="1:14" ht="37.5" x14ac:dyDescent="0.3">
      <c r="A5" s="50">
        <v>30883</v>
      </c>
      <c r="B5" s="58" t="s">
        <v>31</v>
      </c>
      <c r="C5" s="62">
        <v>1847.85</v>
      </c>
      <c r="D5" s="62">
        <v>2206.38</v>
      </c>
      <c r="E5" s="56">
        <f>D5-C5</f>
        <v>358.5300000000002</v>
      </c>
      <c r="F5" s="45"/>
      <c r="G5" s="45"/>
      <c r="H5" s="45"/>
      <c r="I5" s="45"/>
    </row>
    <row r="6" spans="1:14" ht="15.75" x14ac:dyDescent="0.25">
      <c r="A6" s="2"/>
      <c r="B6" s="41"/>
      <c r="C6" s="3"/>
      <c r="D6" s="3"/>
      <c r="E6" s="3"/>
      <c r="F6" s="3"/>
      <c r="G6" s="3"/>
      <c r="H6" s="3"/>
      <c r="I6" s="3"/>
    </row>
    <row r="7" spans="1:14" ht="18.75" customHeight="1" x14ac:dyDescent="0.3">
      <c r="A7" s="83" t="s">
        <v>23</v>
      </c>
      <c r="B7" s="83"/>
      <c r="C7" s="83"/>
      <c r="D7" s="83"/>
      <c r="E7" s="55">
        <v>30432.6</v>
      </c>
      <c r="F7" s="45"/>
      <c r="G7" s="45"/>
      <c r="H7" s="45"/>
      <c r="I7" s="45"/>
    </row>
    <row r="8" spans="1:14" ht="40.5" customHeight="1" x14ac:dyDescent="0.3">
      <c r="A8" s="79" t="s">
        <v>22</v>
      </c>
      <c r="B8" s="79"/>
      <c r="C8" s="79"/>
      <c r="D8" s="79"/>
      <c r="E8" s="49">
        <f>(E5+(2608.6-2186-28)*98.22/1925.88)/E7</f>
        <v>1.2442401391507854E-2</v>
      </c>
      <c r="F8" s="46"/>
      <c r="G8" s="46"/>
      <c r="H8" s="46"/>
      <c r="I8" s="46"/>
      <c r="N8" s="5"/>
    </row>
    <row r="9" spans="1:14" ht="28.5" customHeight="1" x14ac:dyDescent="0.3">
      <c r="A9" s="80" t="s">
        <v>20</v>
      </c>
      <c r="B9" s="80"/>
      <c r="C9" s="80"/>
      <c r="D9" s="80"/>
      <c r="E9" s="59">
        <f>E8*1925.88</f>
        <v>23.962571991877148</v>
      </c>
      <c r="F9" s="65"/>
      <c r="G9" s="65"/>
      <c r="H9" s="65"/>
      <c r="I9" s="65"/>
      <c r="J9" s="66"/>
      <c r="K9" s="66"/>
      <c r="L9" s="66"/>
    </row>
    <row r="10" spans="1:14" x14ac:dyDescent="0.25">
      <c r="E10" s="4"/>
      <c r="F10" s="4"/>
      <c r="G10" s="4"/>
      <c r="H10" s="4"/>
      <c r="I10" s="4"/>
    </row>
  </sheetData>
  <mergeCells count="6">
    <mergeCell ref="A8:D8"/>
    <mergeCell ref="A9:D9"/>
    <mergeCell ref="A1:E1"/>
    <mergeCell ref="A2:E2"/>
    <mergeCell ref="A3:E3"/>
    <mergeCell ref="A7:D7"/>
  </mergeCells>
  <pageMargins left="0.31496062992125984" right="0.31496062992125984" top="0.35433070866141736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ОПУ ЭЭ</vt:lpstr>
      <vt:lpstr>Отопление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Angelka</cp:lastModifiedBy>
  <cp:lastPrinted>2016-03-31T13:55:20Z</cp:lastPrinted>
  <dcterms:created xsi:type="dcterms:W3CDTF">2012-12-06T16:50:14Z</dcterms:created>
  <dcterms:modified xsi:type="dcterms:W3CDTF">2016-10-28T19:51:52Z</dcterms:modified>
</cp:coreProperties>
</file>