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Nuestro\Yu\Сайты\"/>
    </mc:Choice>
  </mc:AlternateContent>
  <bookViews>
    <workbookView xWindow="90" yWindow="45" windowWidth="16215" windowHeight="5805" tabRatio="761"/>
  </bookViews>
  <sheets>
    <sheet name="Сводный отчетЭЭ" sheetId="15" r:id="rId1"/>
    <sheet name="Отопление" sheetId="6" r:id="rId2"/>
    <sheet name="Мусор" sheetId="17" r:id="rId3"/>
  </sheets>
  <definedNames>
    <definedName name="_xlnm.Print_Area" localSheetId="1">Отопление!$A$1:$F$17</definedName>
    <definedName name="_xlnm.Print_Area" localSheetId="0">'Сводный отчетЭЭ'!$A$1:$S$19</definedName>
  </definedNames>
  <calcPr calcId="152511"/>
</workbook>
</file>

<file path=xl/calcChain.xml><?xml version="1.0" encoding="utf-8"?>
<calcChain xmlns="http://schemas.openxmlformats.org/spreadsheetml/2006/main">
  <c r="E5" i="6" l="1"/>
  <c r="S4" i="15"/>
  <c r="S5" i="15"/>
  <c r="S6" i="15"/>
  <c r="S8" i="15"/>
  <c r="S10" i="15"/>
  <c r="F9" i="6" s="1"/>
  <c r="S7" i="15"/>
  <c r="S12" i="15" s="1"/>
  <c r="G15" i="15"/>
  <c r="E15" i="15"/>
  <c r="O15" i="15" l="1"/>
  <c r="C15" i="15"/>
  <c r="S9" i="15"/>
</calcChain>
</file>

<file path=xl/sharedStrings.xml><?xml version="1.0" encoding="utf-8"?>
<sst xmlns="http://schemas.openxmlformats.org/spreadsheetml/2006/main" count="88" uniqueCount="78">
  <si>
    <t>№ счётчика</t>
  </si>
  <si>
    <t>Дата поверки</t>
  </si>
  <si>
    <t>ИТОГО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</si>
  <si>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</si>
  <si>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</si>
  <si>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</si>
  <si>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</si>
  <si>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indexed="8"/>
        <rFont val="Calibri"/>
        <family val="2"/>
        <charset val="204"/>
      </rPr>
      <t>рубли/кв.м.</t>
    </r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</si>
  <si>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</si>
  <si>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</si>
  <si>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</si>
  <si>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</si>
  <si>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</si>
  <si>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</si>
  <si>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</si>
  <si>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</si>
  <si>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</si>
  <si>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</si>
  <si>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</si>
  <si>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Ирлицина Елена Викторовна</t>
  </si>
  <si>
    <t>Год выпуска</t>
  </si>
  <si>
    <t>Электрощитовая</t>
  </si>
  <si>
    <t>Ввод 1</t>
  </si>
  <si>
    <t>Квартирные стояки</t>
  </si>
  <si>
    <t>Ввод 2</t>
  </si>
  <si>
    <t>АВР</t>
  </si>
  <si>
    <t>Пан.№4 рабочее освещение</t>
  </si>
  <si>
    <t>400/5</t>
  </si>
  <si>
    <t>200/5</t>
  </si>
  <si>
    <t>100/5</t>
  </si>
  <si>
    <t>40/5</t>
  </si>
  <si>
    <t>формулы 10 и 12</t>
  </si>
  <si>
    <t>(</t>
  </si>
  <si>
    <t>-</t>
  </si>
  <si>
    <t>ОДН</t>
  </si>
  <si>
    <t>МОП</t>
  </si>
  <si>
    <t>ДУ и ПД</t>
  </si>
  <si>
    <t>11 022,9 кв.м. площадь всех помещений потребителей в многоквартирном доме.</t>
  </si>
  <si>
    <t>)</t>
  </si>
  <si>
    <t>кВт*ч х  Si/11022,9кв.м. х 3,18 руб.</t>
  </si>
  <si>
    <t>ИТП</t>
  </si>
  <si>
    <t>Место установки</t>
  </si>
  <si>
    <t>ВНС и ИТП</t>
  </si>
  <si>
    <t>1/1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</si>
  <si>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</si>
  <si>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</si>
  <si>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</si>
  <si>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</si>
  <si>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в связи с выходом общедомового прибора учета тепла расчет производился по формуле определенной договором</t>
  </si>
  <si>
    <t>483,69/2 = 241,85 Гкал.</t>
  </si>
  <si>
    <t>Отчет по электроснабжению жилого дома Москвина, д. 10 за</t>
  </si>
  <si>
    <t xml:space="preserve"> 2016 г</t>
  </si>
  <si>
    <t>март</t>
  </si>
  <si>
    <t>25.02.16 г.</t>
  </si>
  <si>
    <t>по 25.03.16 г.</t>
  </si>
  <si>
    <t>ВРУ  ИНДИВИДУАЛЬНОГО ТЕПЛОВОГО ПУНКТА</t>
  </si>
  <si>
    <t>Площадь помещений многоквартирного дома, находящихся в собственности, кв.м.</t>
  </si>
  <si>
    <t>Отчет по вывозу мусора за март 2016г.</t>
  </si>
  <si>
    <t>наименование услуги</t>
  </si>
  <si>
    <t>кол-во</t>
  </si>
  <si>
    <t xml:space="preserve"> цена руб.</t>
  </si>
  <si>
    <t>сумма</t>
  </si>
  <si>
    <t>1.</t>
  </si>
  <si>
    <t>Вывезено строительного мусора (бункера)</t>
  </si>
  <si>
    <t>2.</t>
  </si>
  <si>
    <t>Вывезено бытового мусора (бункеров по 1.1  куб.м.)</t>
  </si>
  <si>
    <t>3.</t>
  </si>
  <si>
    <t>Общая стоимость вывоза мусора</t>
  </si>
  <si>
    <t>4.</t>
  </si>
  <si>
    <t>10</t>
  </si>
  <si>
    <t>8</t>
  </si>
  <si>
    <t>Расчетная стоимость вывоза мусора за 1 кв.м. площади</t>
  </si>
  <si>
    <t>33,27 на кв.м.</t>
  </si>
  <si>
    <t>125000</t>
  </si>
  <si>
    <t>2376</t>
  </si>
  <si>
    <t xml:space="preserve"> -     </t>
  </si>
  <si>
    <t>Начислить собственникам квартир кв.№ 10, 12, 14, 17, 19, 23, 24, 25, 26, 29, 33, 34, 35, 36, 37, 40, 43, 45, 50, 53, 54, 55, 56, 57, 63, 64, 65, 72, 73, 79, 80, 82, 83, 86, 88, 95, 99, 111, 113, 114, 128, 129, 136, 137, 139, 146, 150, 154, 157, 163, 168, 174, 176, 178, 181, 182, 184, 186, 187, 189, 191, 192, 194, 204, 205, 206, 209, 210, 211, 212, 213, 218, 221, 227, 230, 231.</t>
  </si>
  <si>
    <t>Отопление по ИПУ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</si>
</sst>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72" formatCode="_-* #,##0.00_р_._-;\-* #,##0.00_р_._-;_-* \-??_р_._-;_-@_-"/>
    <numFmt numFmtId="173" formatCode="_-* #,##0.000_р_._-;\-* #,##0.000_р_._-;_-* \-??_р_._-;_-@_-"/>
    <numFmt numFmtId="174" formatCode="_(* #,##0.00_);_(* \(#,##0.00\);_(* &quot;-&quot;??_);_(@_)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4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20"/>
      <color rgb="FFFF0000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15" fillId="0" borderId="0"/>
    <xf numFmtId="0" fontId="1" fillId="0" borderId="0"/>
    <xf numFmtId="0" fontId="14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0" applyFont="1" applyAlignment="1">
      <alignment horizontal="center"/>
    </xf>
    <xf numFmtId="172" fontId="5" fillId="0" borderId="0" xfId="6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172" fontId="6" fillId="0" borderId="1" xfId="6" applyNumberFormat="1" applyFont="1" applyBorder="1" applyAlignment="1" applyProtection="1">
      <alignment horizontal="center"/>
    </xf>
    <xf numFmtId="172" fontId="13" fillId="0" borderId="0" xfId="6" applyNumberFormat="1" applyFont="1" applyBorder="1" applyAlignment="1" applyProtection="1"/>
    <xf numFmtId="4" fontId="16" fillId="0" borderId="0" xfId="6" applyNumberFormat="1" applyFont="1" applyBorder="1" applyAlignment="1" applyProtection="1"/>
    <xf numFmtId="172" fontId="17" fillId="0" borderId="0" xfId="6" applyNumberFormat="1" applyFont="1" applyBorder="1" applyProtection="1"/>
    <xf numFmtId="172" fontId="18" fillId="0" borderId="0" xfId="6" applyNumberFormat="1" applyFont="1"/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" fillId="0" borderId="0" xfId="3" applyFont="1"/>
    <xf numFmtId="0" fontId="1" fillId="0" borderId="0" xfId="3"/>
    <xf numFmtId="0" fontId="2" fillId="0" borderId="0" xfId="3" applyFont="1" applyAlignment="1">
      <alignment horizontal="right"/>
    </xf>
    <xf numFmtId="0" fontId="8" fillId="0" borderId="0" xfId="0" applyFont="1"/>
    <xf numFmtId="0" fontId="19" fillId="0" borderId="0" xfId="0" applyFont="1"/>
    <xf numFmtId="0" fontId="20" fillId="0" borderId="0" xfId="0" applyFont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3" applyFont="1" applyAlignment="1">
      <alignment horizontal="center" vertical="center"/>
    </xf>
    <xf numFmtId="1" fontId="9" fillId="0" borderId="0" xfId="5" applyNumberFormat="1" applyFont="1" applyAlignment="1">
      <alignment horizontal="center" vertical="center"/>
    </xf>
    <xf numFmtId="1" fontId="9" fillId="0" borderId="0" xfId="3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0" xfId="3" applyFont="1" applyFill="1" applyAlignment="1">
      <alignment horizontal="left"/>
    </xf>
    <xf numFmtId="0" fontId="9" fillId="0" borderId="0" xfId="3" applyFont="1" applyAlignment="1">
      <alignment horizontal="right" vertical="center"/>
    </xf>
    <xf numFmtId="16" fontId="8" fillId="0" borderId="2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174" fontId="2" fillId="0" borderId="0" xfId="7" applyNumberFormat="1" applyFont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/>
    </xf>
    <xf numFmtId="0" fontId="21" fillId="3" borderId="1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6" applyNumberFormat="1" applyFont="1" applyBorder="1" applyAlignment="1" applyProtection="1">
      <alignment horizontal="center" vertical="center" wrapText="1"/>
    </xf>
    <xf numFmtId="1" fontId="5" fillId="0" borderId="0" xfId="1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/>
    </xf>
    <xf numFmtId="172" fontId="6" fillId="0" borderId="0" xfId="6" applyNumberFormat="1" applyFont="1" applyBorder="1" applyAlignment="1" applyProtection="1">
      <alignment horizontal="center" vertical="center" wrapText="1"/>
    </xf>
    <xf numFmtId="172" fontId="6" fillId="0" borderId="0" xfId="6" applyNumberFormat="1" applyFont="1" applyBorder="1" applyAlignment="1" applyProtection="1">
      <alignment horizontal="center"/>
    </xf>
    <xf numFmtId="172" fontId="5" fillId="0" borderId="1" xfId="6" applyNumberFormat="1" applyFont="1" applyBorder="1" applyAlignment="1" applyProtection="1">
      <alignment horizontal="center"/>
    </xf>
    <xf numFmtId="1" fontId="11" fillId="0" borderId="1" xfId="1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6" applyNumberFormat="1" applyFont="1" applyBorder="1" applyAlignment="1" applyProtection="1">
      <alignment horizontal="center" vertical="center" wrapText="1"/>
    </xf>
    <xf numFmtId="172" fontId="12" fillId="0" borderId="1" xfId="6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wrapText="1"/>
    </xf>
    <xf numFmtId="0" fontId="22" fillId="0" borderId="5" xfId="0" applyFont="1" applyBorder="1" applyAlignment="1">
      <alignment vertical="center"/>
    </xf>
    <xf numFmtId="0" fontId="2" fillId="0" borderId="0" xfId="3" applyFont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1" fontId="8" fillId="4" borderId="6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3" fillId="0" borderId="0" xfId="6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3" fontId="24" fillId="0" borderId="0" xfId="6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72" fontId="6" fillId="2" borderId="1" xfId="6" applyNumberFormat="1" applyFont="1" applyFill="1" applyBorder="1" applyAlignment="1" applyProtection="1">
      <alignment horizontal="center"/>
    </xf>
    <xf numFmtId="172" fontId="17" fillId="2" borderId="1" xfId="6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2" fillId="0" borderId="5" xfId="0" applyFont="1" applyBorder="1" applyAlignment="1">
      <alignment horizontal="right" vertical="center"/>
    </xf>
    <xf numFmtId="0" fontId="22" fillId="0" borderId="5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0" xfId="3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1" fillId="0" borderId="0" xfId="3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30" fillId="3" borderId="9" xfId="2" applyFont="1" applyFill="1" applyBorder="1" applyAlignment="1">
      <alignment horizontal="center" vertical="center" wrapText="1"/>
    </xf>
    <xf numFmtId="0" fontId="30" fillId="3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8">
    <cellStyle name="TableStyleLight1" xfId="1"/>
    <cellStyle name="Обычный" xfId="0" builtinId="0"/>
    <cellStyle name="Обычный 2" xfId="2"/>
    <cellStyle name="Обычный 3" xfId="3"/>
    <cellStyle name="Обычный 4" xfId="4"/>
    <cellStyle name="Процентный" xfId="5" builtinId="5"/>
    <cellStyle name="Финансовый" xfId="6" builtinId="3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Y26"/>
  <sheetViews>
    <sheetView tabSelected="1" view="pageBreakPreview" zoomScaleNormal="100" zoomScaleSheetLayoutView="100" workbookViewId="0">
      <selection activeCell="K21" sqref="K21"/>
    </sheetView>
  </sheetViews>
  <sheetFormatPr defaultRowHeight="15" x14ac:dyDescent="0.25"/>
  <cols>
    <col min="1" max="1" width="17.25" customWidth="1"/>
    <col min="2" max="2" width="1.125" customWidth="1"/>
    <col min="3" max="3" width="6.375" customWidth="1"/>
    <col min="4" max="4" width="1.375" customWidth="1"/>
    <col min="5" max="5" width="6" customWidth="1"/>
    <col min="6" max="6" width="1.75" customWidth="1"/>
    <col min="7" max="7" width="6.125" customWidth="1"/>
    <col min="8" max="8" width="1.125" customWidth="1"/>
    <col min="9" max="9" width="3.125" customWidth="1"/>
    <col min="10" max="10" width="5.625" customWidth="1"/>
    <col min="11" max="11" width="5.75" customWidth="1"/>
    <col min="12" max="12" width="7.875" customWidth="1"/>
    <col min="13" max="13" width="9" customWidth="1"/>
    <col min="14" max="14" width="8.875" customWidth="1"/>
    <col min="15" max="15" width="9.25" customWidth="1"/>
    <col min="16" max="16" width="7.125" customWidth="1"/>
    <col min="17" max="17" width="11.25" customWidth="1"/>
    <col min="18" max="18" width="10.625" customWidth="1"/>
    <col min="19" max="19" width="13.75" customWidth="1"/>
  </cols>
  <sheetData>
    <row r="1" spans="1:25" ht="18.75" x14ac:dyDescent="0.3">
      <c r="A1" s="94" t="s">
        <v>50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 t="s">
        <v>52</v>
      </c>
      <c r="P1" s="95"/>
      <c r="Q1" s="57" t="s">
        <v>51</v>
      </c>
      <c r="R1" s="57"/>
      <c r="S1" s="57"/>
      <c r="T1" s="19"/>
    </row>
    <row r="2" spans="1:25" ht="45" customHeight="1" x14ac:dyDescent="0.25">
      <c r="A2" s="9" t="s">
        <v>41</v>
      </c>
      <c r="B2" s="91" t="s">
        <v>8</v>
      </c>
      <c r="C2" s="92"/>
      <c r="D2" s="92"/>
      <c r="E2" s="92"/>
      <c r="F2" s="92"/>
      <c r="G2" s="92"/>
      <c r="H2" s="92"/>
      <c r="I2" s="92"/>
      <c r="J2" s="92"/>
      <c r="K2" s="92"/>
      <c r="L2" s="93"/>
      <c r="M2" s="9" t="s">
        <v>20</v>
      </c>
      <c r="N2" s="9" t="s">
        <v>1</v>
      </c>
      <c r="O2" s="9" t="s">
        <v>9</v>
      </c>
      <c r="P2" s="9" t="s">
        <v>12</v>
      </c>
      <c r="Q2" s="9" t="s">
        <v>10</v>
      </c>
      <c r="R2" s="9" t="s">
        <v>11</v>
      </c>
      <c r="S2" s="9" t="s">
        <v>13</v>
      </c>
    </row>
    <row r="3" spans="1:25" x14ac:dyDescent="0.25">
      <c r="A3" s="100" t="s">
        <v>14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25" x14ac:dyDescent="0.25">
      <c r="A4" s="11" t="s">
        <v>21</v>
      </c>
      <c r="B4" s="87" t="s">
        <v>22</v>
      </c>
      <c r="C4" s="87"/>
      <c r="D4" s="87"/>
      <c r="E4" s="87"/>
      <c r="F4" s="87"/>
      <c r="G4" s="87"/>
      <c r="H4" s="87"/>
      <c r="I4" s="87"/>
      <c r="J4" s="84" t="s">
        <v>23</v>
      </c>
      <c r="K4" s="85"/>
      <c r="L4" s="104"/>
      <c r="M4" s="11">
        <v>2014</v>
      </c>
      <c r="N4" s="29">
        <v>2024</v>
      </c>
      <c r="O4" s="10">
        <v>3493442</v>
      </c>
      <c r="P4" s="10" t="s">
        <v>27</v>
      </c>
      <c r="Q4" s="11">
        <v>578</v>
      </c>
      <c r="R4" s="11">
        <v>778.72</v>
      </c>
      <c r="S4" s="37">
        <f>(R4-Q4)*80</f>
        <v>16057.600000000002</v>
      </c>
    </row>
    <row r="5" spans="1:25" x14ac:dyDescent="0.25">
      <c r="A5" s="11" t="s">
        <v>21</v>
      </c>
      <c r="B5" s="87" t="s">
        <v>24</v>
      </c>
      <c r="C5" s="87"/>
      <c r="D5" s="87"/>
      <c r="E5" s="87"/>
      <c r="F5" s="87"/>
      <c r="G5" s="87"/>
      <c r="H5" s="87"/>
      <c r="I5" s="87"/>
      <c r="J5" s="84" t="s">
        <v>23</v>
      </c>
      <c r="K5" s="85"/>
      <c r="L5" s="104"/>
      <c r="M5" s="11">
        <v>2014</v>
      </c>
      <c r="N5" s="29">
        <v>2024</v>
      </c>
      <c r="O5" s="10">
        <v>3493200</v>
      </c>
      <c r="P5" s="10" t="s">
        <v>27</v>
      </c>
      <c r="Q5" s="11">
        <v>674</v>
      </c>
      <c r="R5" s="11">
        <v>846</v>
      </c>
      <c r="S5" s="38">
        <f>(R5-Q5)*80</f>
        <v>13760</v>
      </c>
    </row>
    <row r="6" spans="1:25" x14ac:dyDescent="0.25">
      <c r="A6" s="11" t="s">
        <v>21</v>
      </c>
      <c r="B6" s="87" t="s">
        <v>25</v>
      </c>
      <c r="C6" s="87"/>
      <c r="D6" s="87"/>
      <c r="E6" s="87"/>
      <c r="F6" s="87"/>
      <c r="G6" s="87"/>
      <c r="H6" s="87"/>
      <c r="I6" s="87"/>
      <c r="J6" s="88" t="s">
        <v>35</v>
      </c>
      <c r="K6" s="89"/>
      <c r="L6" s="90"/>
      <c r="M6" s="11">
        <v>2014</v>
      </c>
      <c r="N6" s="29">
        <v>2024</v>
      </c>
      <c r="O6" s="11">
        <v>3493475</v>
      </c>
      <c r="P6" s="10" t="s">
        <v>28</v>
      </c>
      <c r="Q6" s="36">
        <v>3.69</v>
      </c>
      <c r="R6" s="36">
        <v>3.98</v>
      </c>
      <c r="S6" s="37">
        <f>(R6-Q6)*40</f>
        <v>11.600000000000001</v>
      </c>
      <c r="U6" s="86"/>
      <c r="V6" s="86"/>
      <c r="W6" s="86"/>
      <c r="X6" s="86"/>
      <c r="Y6" s="86"/>
    </row>
    <row r="7" spans="1:25" x14ac:dyDescent="0.25">
      <c r="A7" s="11" t="s">
        <v>21</v>
      </c>
      <c r="B7" s="87" t="s">
        <v>25</v>
      </c>
      <c r="C7" s="87"/>
      <c r="D7" s="87"/>
      <c r="E7" s="87"/>
      <c r="F7" s="87"/>
      <c r="G7" s="87"/>
      <c r="H7" s="87"/>
      <c r="I7" s="87"/>
      <c r="J7" s="88" t="s">
        <v>36</v>
      </c>
      <c r="K7" s="89"/>
      <c r="L7" s="90"/>
      <c r="M7" s="11">
        <v>2014</v>
      </c>
      <c r="N7" s="29">
        <v>2024</v>
      </c>
      <c r="O7" s="11">
        <v>3492108</v>
      </c>
      <c r="P7" s="10" t="s">
        <v>29</v>
      </c>
      <c r="Q7" s="36">
        <v>1508</v>
      </c>
      <c r="R7" s="36">
        <v>1794.66</v>
      </c>
      <c r="S7" s="59">
        <f>(R7-Q7)*20-S10</f>
        <v>4164.5200000000013</v>
      </c>
      <c r="U7" s="86"/>
      <c r="V7" s="86"/>
      <c r="W7" s="86"/>
      <c r="X7" s="86"/>
      <c r="Y7" s="86"/>
    </row>
    <row r="8" spans="1:25" x14ac:dyDescent="0.25">
      <c r="A8" s="11" t="s">
        <v>21</v>
      </c>
      <c r="B8" s="84" t="s">
        <v>26</v>
      </c>
      <c r="C8" s="85"/>
      <c r="D8" s="85"/>
      <c r="E8" s="85"/>
      <c r="F8" s="85"/>
      <c r="G8" s="85"/>
      <c r="H8" s="85"/>
      <c r="I8" s="85"/>
      <c r="J8" s="103" t="s">
        <v>34</v>
      </c>
      <c r="K8" s="103"/>
      <c r="L8" s="103"/>
      <c r="M8" s="11">
        <v>2014</v>
      </c>
      <c r="N8" s="29">
        <v>2024</v>
      </c>
      <c r="O8" s="11">
        <v>3492177</v>
      </c>
      <c r="P8" s="32" t="s">
        <v>30</v>
      </c>
      <c r="Q8" s="36">
        <v>3088</v>
      </c>
      <c r="R8" s="36">
        <v>3607</v>
      </c>
      <c r="S8" s="37">
        <f>(R8-Q8)*8</f>
        <v>4152</v>
      </c>
    </row>
    <row r="9" spans="1:25" x14ac:dyDescent="0.25">
      <c r="A9" s="96" t="s">
        <v>55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8"/>
      <c r="S9" s="40">
        <f>SUM(S6:S8)</f>
        <v>8328.1200000000026</v>
      </c>
    </row>
    <row r="10" spans="1:25" x14ac:dyDescent="0.25">
      <c r="A10" s="11" t="s">
        <v>40</v>
      </c>
      <c r="B10" s="84" t="s">
        <v>42</v>
      </c>
      <c r="C10" s="85"/>
      <c r="D10" s="85"/>
      <c r="E10" s="85"/>
      <c r="F10" s="85"/>
      <c r="G10" s="85"/>
      <c r="H10" s="85"/>
      <c r="I10" s="104"/>
      <c r="J10" s="88" t="s">
        <v>42</v>
      </c>
      <c r="K10" s="89"/>
      <c r="L10" s="90"/>
      <c r="M10" s="11">
        <v>2014</v>
      </c>
      <c r="N10" s="29">
        <v>2024</v>
      </c>
      <c r="O10" s="11">
        <v>21185441</v>
      </c>
      <c r="P10" s="33" t="s">
        <v>43</v>
      </c>
      <c r="Q10" s="11">
        <v>4573.32</v>
      </c>
      <c r="R10" s="11">
        <v>6142</v>
      </c>
      <c r="S10" s="60">
        <f>R10-Q10</f>
        <v>1568.6800000000003</v>
      </c>
    </row>
    <row r="11" spans="1:25" x14ac:dyDescent="0.25">
      <c r="A11" s="84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</row>
    <row r="12" spans="1:25" x14ac:dyDescent="0.25">
      <c r="A12" s="81" t="s">
        <v>2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39">
        <f>SUM(S4:S8)</f>
        <v>38145.72</v>
      </c>
    </row>
    <row r="13" spans="1:25" x14ac:dyDescent="0.25">
      <c r="A13" s="12"/>
      <c r="B13" s="12"/>
      <c r="C13" s="12"/>
      <c r="D13" s="12"/>
      <c r="E13" s="12"/>
      <c r="F13" s="1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25" x14ac:dyDescent="0.25">
      <c r="A14" s="80" t="s">
        <v>15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13"/>
      <c r="O14" s="13"/>
      <c r="P14" s="13"/>
      <c r="Q14" s="13"/>
      <c r="R14" s="13"/>
      <c r="S14" s="13"/>
    </row>
    <row r="15" spans="1:25" ht="20.25" customHeight="1" x14ac:dyDescent="0.25">
      <c r="A15" s="31" t="s">
        <v>31</v>
      </c>
      <c r="B15" s="26" t="s">
        <v>32</v>
      </c>
      <c r="C15" s="26">
        <f>S12</f>
        <v>38145.72</v>
      </c>
      <c r="D15" s="26" t="s">
        <v>33</v>
      </c>
      <c r="E15" s="27">
        <f>S4</f>
        <v>16057.600000000002</v>
      </c>
      <c r="F15" s="26" t="s">
        <v>33</v>
      </c>
      <c r="G15" s="28">
        <f>S5</f>
        <v>13760</v>
      </c>
      <c r="H15" s="26" t="s">
        <v>38</v>
      </c>
      <c r="I15" s="102" t="s">
        <v>39</v>
      </c>
      <c r="J15" s="102"/>
      <c r="K15" s="102"/>
      <c r="L15" s="102"/>
      <c r="M15" s="102"/>
      <c r="N15" s="58" t="s">
        <v>17</v>
      </c>
      <c r="O15" s="34">
        <f>(S12-S5-S4)*3.18/11022.9</f>
        <v>2.4025820428380915</v>
      </c>
      <c r="P15" s="35" t="s">
        <v>18</v>
      </c>
      <c r="S15" s="26"/>
    </row>
    <row r="16" spans="1:25" x14ac:dyDescent="0.25">
      <c r="A16" s="105" t="s">
        <v>16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5"/>
      <c r="O16" s="15"/>
      <c r="P16" s="15"/>
      <c r="Q16" s="15"/>
      <c r="R16" s="15"/>
      <c r="S16" s="13"/>
    </row>
    <row r="17" spans="1:19" x14ac:dyDescent="0.25">
      <c r="A17" s="105" t="s">
        <v>37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O17" s="15"/>
      <c r="P17" s="15"/>
      <c r="Q17" s="15"/>
      <c r="R17" s="15"/>
      <c r="S17" s="13"/>
    </row>
    <row r="18" spans="1:19" x14ac:dyDescent="0.25">
      <c r="A18" s="14"/>
      <c r="B18" s="14"/>
      <c r="C18" s="14"/>
      <c r="D18" s="14"/>
      <c r="E18" s="14"/>
      <c r="F18" s="14"/>
      <c r="G18" s="15"/>
      <c r="H18" s="15"/>
      <c r="I18" s="15"/>
      <c r="J18" s="15"/>
      <c r="K18" s="15"/>
      <c r="L18" s="15"/>
      <c r="M18" s="15"/>
      <c r="O18" s="16"/>
      <c r="P18" s="16"/>
      <c r="S18" s="13"/>
    </row>
    <row r="19" spans="1:1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</row>
    <row r="21" spans="1:19" x14ac:dyDescent="0.25">
      <c r="A21" s="20"/>
      <c r="B21" s="20"/>
      <c r="C21" s="20"/>
      <c r="D21" s="20"/>
      <c r="E21" s="20"/>
      <c r="F21" s="20"/>
      <c r="G21" s="13"/>
      <c r="H21" s="13"/>
      <c r="I21" s="13"/>
      <c r="J21" s="13"/>
      <c r="K21" s="13"/>
      <c r="L21" s="13"/>
      <c r="M21" s="13"/>
      <c r="N21" s="21"/>
      <c r="O21" s="21"/>
      <c r="P21" s="21"/>
      <c r="Q21" s="21"/>
      <c r="R21" s="21"/>
      <c r="S21" s="21"/>
    </row>
    <row r="22" spans="1:19" x14ac:dyDescent="0.25">
      <c r="A22" s="22"/>
      <c r="B22" s="22"/>
      <c r="C22" s="22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1"/>
      <c r="R22" s="21"/>
      <c r="S22" s="21"/>
    </row>
    <row r="23" spans="1:19" x14ac:dyDescent="0.25">
      <c r="A23" s="22"/>
      <c r="B23" s="22"/>
      <c r="C23" s="22"/>
      <c r="D23" s="22"/>
      <c r="E23" s="22"/>
      <c r="F23" s="2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21"/>
      <c r="R23" s="21"/>
      <c r="S23" s="21"/>
    </row>
    <row r="24" spans="1:19" x14ac:dyDescent="0.25">
      <c r="A24" s="24"/>
      <c r="B24" s="24"/>
      <c r="C24" s="24"/>
      <c r="D24" s="24"/>
      <c r="E24" s="24"/>
      <c r="F24" s="24"/>
      <c r="G24" s="12"/>
      <c r="H24" s="12"/>
      <c r="I24" s="12"/>
      <c r="J24" s="12"/>
      <c r="K24" s="12"/>
      <c r="L24" s="12"/>
      <c r="M24" s="30"/>
      <c r="N24" s="24"/>
      <c r="O24" s="24"/>
      <c r="P24" s="24"/>
      <c r="Q24" s="24"/>
      <c r="R24" s="24"/>
      <c r="S24" s="25"/>
    </row>
    <row r="25" spans="1:19" x14ac:dyDescent="0.25">
      <c r="G25" s="17"/>
      <c r="H25" s="17"/>
      <c r="I25" s="17"/>
      <c r="J25" s="17"/>
      <c r="K25" s="17"/>
      <c r="L25" s="17"/>
      <c r="M25" s="17"/>
    </row>
    <row r="26" spans="1:19" ht="20.25" x14ac:dyDescent="0.3">
      <c r="G26" s="17"/>
      <c r="H26" s="17"/>
      <c r="I26" s="17"/>
      <c r="J26" s="17"/>
      <c r="K26" s="17"/>
      <c r="L26" s="17"/>
      <c r="M26" s="17"/>
      <c r="Q26" s="18"/>
    </row>
  </sheetData>
  <mergeCells count="26">
    <mergeCell ref="B5:I5"/>
    <mergeCell ref="B4:I4"/>
    <mergeCell ref="J5:L5"/>
    <mergeCell ref="J4:L4"/>
    <mergeCell ref="A16:M16"/>
    <mergeCell ref="A17:M17"/>
    <mergeCell ref="B2:L2"/>
    <mergeCell ref="A1:N1"/>
    <mergeCell ref="O1:P1"/>
    <mergeCell ref="A9:R9"/>
    <mergeCell ref="A20:S20"/>
    <mergeCell ref="A3:S3"/>
    <mergeCell ref="I15:M15"/>
    <mergeCell ref="J10:L10"/>
    <mergeCell ref="J8:L8"/>
    <mergeCell ref="B10:I10"/>
    <mergeCell ref="A14:M14"/>
    <mergeCell ref="A12:R12"/>
    <mergeCell ref="A11:S11"/>
    <mergeCell ref="U6:Y6"/>
    <mergeCell ref="U7:Y7"/>
    <mergeCell ref="B8:I8"/>
    <mergeCell ref="B7:I7"/>
    <mergeCell ref="B6:I6"/>
    <mergeCell ref="J7:L7"/>
    <mergeCell ref="J6:L6"/>
  </mergeCells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F19"/>
  <sheetViews>
    <sheetView view="pageBreakPreview" zoomScale="115" zoomScaleNormal="100" zoomScaleSheetLayoutView="115" workbookViewId="0">
      <selection activeCell="F10" sqref="F10"/>
    </sheetView>
  </sheetViews>
  <sheetFormatPr defaultRowHeight="15" x14ac:dyDescent="0.25"/>
  <cols>
    <col min="1" max="2" width="16.25" customWidth="1"/>
    <col min="3" max="3" width="21" customWidth="1"/>
    <col min="4" max="4" width="21.375" customWidth="1"/>
    <col min="5" max="5" width="21" customWidth="1"/>
    <col min="6" max="6" width="16" customWidth="1"/>
  </cols>
  <sheetData>
    <row r="1" spans="1:6" ht="18.75" x14ac:dyDescent="0.3">
      <c r="A1" s="106" t="s">
        <v>3</v>
      </c>
      <c r="B1" s="106"/>
      <c r="C1" s="106"/>
      <c r="D1" s="106"/>
      <c r="E1" s="106"/>
      <c r="F1" s="106"/>
    </row>
    <row r="2" spans="1:6" ht="18.75" x14ac:dyDescent="0.3">
      <c r="A2" s="43" t="s">
        <v>46</v>
      </c>
      <c r="B2" s="43"/>
      <c r="C2" s="43"/>
      <c r="D2" s="43"/>
      <c r="E2" s="42" t="s">
        <v>53</v>
      </c>
      <c r="F2" s="43" t="s">
        <v>54</v>
      </c>
    </row>
    <row r="3" spans="1:6" ht="15.75" x14ac:dyDescent="0.25">
      <c r="A3" s="1"/>
      <c r="B3" s="2"/>
      <c r="C3" s="1"/>
      <c r="D3" s="1"/>
      <c r="E3" s="1"/>
    </row>
    <row r="4" spans="1:6" ht="30.75" customHeight="1" x14ac:dyDescent="0.25">
      <c r="A4" s="53" t="s">
        <v>0</v>
      </c>
      <c r="B4" s="54" t="s">
        <v>4</v>
      </c>
      <c r="C4" s="52" t="s">
        <v>5</v>
      </c>
      <c r="D4" s="52" t="s">
        <v>44</v>
      </c>
      <c r="E4" s="52" t="s">
        <v>45</v>
      </c>
      <c r="F4" s="52" t="s">
        <v>47</v>
      </c>
    </row>
    <row r="5" spans="1:6" ht="25.5" x14ac:dyDescent="0.3">
      <c r="A5" s="3"/>
      <c r="B5" s="55" t="s">
        <v>6</v>
      </c>
      <c r="C5" s="78">
        <v>483.69</v>
      </c>
      <c r="D5" s="78">
        <v>483.69</v>
      </c>
      <c r="E5" s="4">
        <f>D5-C5</f>
        <v>0</v>
      </c>
      <c r="F5" s="4">
        <v>241.85</v>
      </c>
    </row>
    <row r="6" spans="1:6" ht="17.25" customHeight="1" x14ac:dyDescent="0.25">
      <c r="A6" s="110" t="s">
        <v>56</v>
      </c>
      <c r="B6" s="110"/>
      <c r="C6" s="110"/>
      <c r="D6" s="110"/>
      <c r="E6" s="110"/>
      <c r="F6" s="51">
        <v>11022.9</v>
      </c>
    </row>
    <row r="7" spans="1:6" ht="17.25" customHeight="1" x14ac:dyDescent="0.25">
      <c r="A7" t="s">
        <v>48</v>
      </c>
      <c r="B7" s="56"/>
      <c r="C7" s="56"/>
      <c r="D7" s="56"/>
      <c r="E7" s="56"/>
      <c r="F7" s="56"/>
    </row>
    <row r="8" spans="1:6" x14ac:dyDescent="0.25">
      <c r="A8" t="s">
        <v>49</v>
      </c>
      <c r="B8" s="5"/>
    </row>
    <row r="9" spans="1:6" ht="34.5" customHeight="1" x14ac:dyDescent="0.4">
      <c r="A9" s="111" t="s">
        <v>7</v>
      </c>
      <c r="B9" s="111"/>
      <c r="C9" s="111"/>
      <c r="D9" s="111"/>
      <c r="E9" s="111"/>
      <c r="F9" s="79">
        <f>(F5*1925.88+'Сводный отчетЭЭ'!S10*3.18-(105+24*3.6)*98.22)/11022.9</f>
        <v>41.002201997659427</v>
      </c>
    </row>
    <row r="10" spans="1:6" ht="18.75" x14ac:dyDescent="0.3">
      <c r="F10" s="8"/>
    </row>
    <row r="11" spans="1:6" ht="18.75" x14ac:dyDescent="0.3">
      <c r="A11" s="114" t="s">
        <v>77</v>
      </c>
      <c r="B11" s="114"/>
      <c r="F11" s="8"/>
    </row>
    <row r="12" spans="1:6" ht="16.5" customHeight="1" x14ac:dyDescent="0.3">
      <c r="A12" s="41">
        <v>134</v>
      </c>
      <c r="B12" s="112" t="s">
        <v>19</v>
      </c>
      <c r="C12" s="113"/>
      <c r="D12" s="43"/>
      <c r="E12" s="43"/>
      <c r="F12" s="43"/>
    </row>
    <row r="13" spans="1:6" ht="18.75" x14ac:dyDescent="0.3">
      <c r="A13" s="107"/>
      <c r="B13" s="107"/>
      <c r="C13" s="107"/>
      <c r="D13" s="107"/>
      <c r="E13" s="107"/>
      <c r="F13" s="107"/>
    </row>
    <row r="14" spans="1:6" ht="15.75" x14ac:dyDescent="0.25">
      <c r="A14" s="44"/>
      <c r="B14" s="2"/>
      <c r="C14" s="44"/>
      <c r="D14" s="44"/>
      <c r="E14" s="44"/>
      <c r="F14" s="24"/>
    </row>
    <row r="15" spans="1:6" ht="15.75" x14ac:dyDescent="0.25">
      <c r="A15" s="45"/>
      <c r="B15" s="46"/>
      <c r="C15" s="47"/>
      <c r="D15" s="47"/>
      <c r="E15" s="47"/>
      <c r="F15" s="47"/>
    </row>
    <row r="16" spans="1:6" ht="18.75" x14ac:dyDescent="0.3">
      <c r="A16" s="48"/>
      <c r="B16" s="49"/>
      <c r="C16" s="50"/>
      <c r="D16" s="50"/>
      <c r="E16" s="50"/>
      <c r="F16" s="50"/>
    </row>
    <row r="17" spans="1:6" ht="15.75" x14ac:dyDescent="0.25">
      <c r="A17" s="108"/>
      <c r="B17" s="108"/>
      <c r="C17" s="108"/>
      <c r="D17" s="108"/>
      <c r="E17" s="108"/>
      <c r="F17" s="2"/>
    </row>
    <row r="18" spans="1:6" x14ac:dyDescent="0.25">
      <c r="A18" s="24"/>
      <c r="B18" s="5"/>
      <c r="C18" s="24"/>
      <c r="D18" s="24"/>
      <c r="E18" s="24"/>
      <c r="F18" s="24"/>
    </row>
    <row r="19" spans="1:6" ht="18" x14ac:dyDescent="0.4">
      <c r="A19" s="109"/>
      <c r="B19" s="109"/>
      <c r="C19" s="109"/>
      <c r="D19" s="109"/>
      <c r="E19" s="6"/>
      <c r="F19" s="7"/>
    </row>
  </sheetData>
  <mergeCells count="8">
    <mergeCell ref="A1:F1"/>
    <mergeCell ref="A13:F13"/>
    <mergeCell ref="A17:E17"/>
    <mergeCell ref="A19:D19"/>
    <mergeCell ref="A6:E6"/>
    <mergeCell ref="A9:E9"/>
    <mergeCell ref="B12:C12"/>
    <mergeCell ref="A11:B1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D9" sqref="D9"/>
    </sheetView>
  </sheetViews>
  <sheetFormatPr defaultRowHeight="15" x14ac:dyDescent="0.25"/>
  <cols>
    <col min="2" max="2" width="75" customWidth="1"/>
    <col min="3" max="3" width="13.75" style="62" customWidth="1"/>
    <col min="4" max="4" width="15" customWidth="1"/>
    <col min="5" max="5" width="12.875" customWidth="1"/>
    <col min="6" max="6" width="15.875" customWidth="1"/>
    <col min="7" max="7" width="14" customWidth="1"/>
  </cols>
  <sheetData>
    <row r="1" spans="1:9" ht="25.5" x14ac:dyDescent="0.25">
      <c r="B1" s="73" t="s">
        <v>57</v>
      </c>
      <c r="C1" s="74"/>
      <c r="D1" s="74"/>
      <c r="E1" s="74"/>
    </row>
    <row r="2" spans="1:9" ht="15.75" x14ac:dyDescent="0.25">
      <c r="B2" s="75" t="s">
        <v>58</v>
      </c>
      <c r="C2" s="61" t="s">
        <v>59</v>
      </c>
      <c r="D2" s="61" t="s">
        <v>60</v>
      </c>
      <c r="E2" s="61" t="s">
        <v>61</v>
      </c>
    </row>
    <row r="3" spans="1:9" ht="27.75" customHeight="1" x14ac:dyDescent="0.25">
      <c r="A3" s="74" t="s">
        <v>62</v>
      </c>
      <c r="B3" s="76" t="s">
        <v>63</v>
      </c>
      <c r="C3" s="63" t="s">
        <v>69</v>
      </c>
      <c r="D3" s="64">
        <v>12500</v>
      </c>
      <c r="E3" s="65" t="s">
        <v>73</v>
      </c>
    </row>
    <row r="4" spans="1:9" ht="27.75" customHeight="1" x14ac:dyDescent="0.25">
      <c r="A4" s="74" t="s">
        <v>64</v>
      </c>
      <c r="B4" s="76" t="s">
        <v>65</v>
      </c>
      <c r="C4" s="63" t="s">
        <v>70</v>
      </c>
      <c r="D4" s="74">
        <v>297</v>
      </c>
      <c r="E4" s="65" t="s">
        <v>74</v>
      </c>
      <c r="H4" s="66"/>
    </row>
    <row r="5" spans="1:9" ht="22.5" customHeight="1" x14ac:dyDescent="0.25">
      <c r="A5" s="74" t="s">
        <v>66</v>
      </c>
      <c r="B5" s="77" t="s">
        <v>67</v>
      </c>
      <c r="C5" s="63"/>
      <c r="E5" s="64">
        <v>127376</v>
      </c>
      <c r="I5" s="66"/>
    </row>
    <row r="6" spans="1:9" ht="22.5" customHeight="1" x14ac:dyDescent="0.25">
      <c r="A6" s="74" t="s">
        <v>68</v>
      </c>
      <c r="B6" s="76" t="s">
        <v>71</v>
      </c>
      <c r="C6" s="64">
        <v>0</v>
      </c>
      <c r="D6" s="67" t="s">
        <v>75</v>
      </c>
      <c r="E6" s="68" t="s">
        <v>75</v>
      </c>
    </row>
    <row r="7" spans="1:9" ht="15" customHeight="1" x14ac:dyDescent="0.25">
      <c r="C7"/>
    </row>
    <row r="8" spans="1:9" ht="14.25" customHeight="1" x14ac:dyDescent="0.3">
      <c r="A8" s="74"/>
      <c r="B8" s="69"/>
      <c r="C8"/>
    </row>
    <row r="9" spans="1:9" ht="78" customHeight="1" x14ac:dyDescent="0.25">
      <c r="B9" s="72" t="s">
        <v>76</v>
      </c>
      <c r="C9"/>
      <c r="D9" s="71" t="s">
        <v>72</v>
      </c>
    </row>
    <row r="11" spans="1:9" x14ac:dyDescent="0.25">
      <c r="B11" s="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Сводный отчетЭЭ</vt:lpstr>
      <vt:lpstr>Отопление</vt:lpstr>
      <vt:lpstr>Мусор</vt:lpstr>
      <vt:lpstr>Отопление!Область_печати</vt:lpstr>
      <vt:lpstr>'Сводный отчетЭЭ'!Область_печати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Angelka</cp:lastModifiedBy>
  <cp:lastPrinted>2016-03-28T07:12:43Z</cp:lastPrinted>
  <dcterms:created xsi:type="dcterms:W3CDTF">2015-09-15T11:53:49Z</dcterms:created>
  <dcterms:modified xsi:type="dcterms:W3CDTF">2016-10-01T11:10:45Z</dcterms:modified>
</cp:coreProperties>
</file>