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480" yWindow="2850" windowWidth="19320" windowHeight="51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3" i="1" l="1"/>
  <c r="F37" i="1"/>
  <c r="E29" i="1"/>
  <c r="G52" i="1"/>
  <c r="D52" i="1"/>
  <c r="B52" i="1"/>
  <c r="E30" i="1"/>
  <c r="E8" i="1"/>
  <c r="F13" i="1"/>
  <c r="F14" i="1" s="1"/>
  <c r="E34" i="1"/>
  <c r="F22" i="1"/>
  <c r="F23" i="1" s="1"/>
  <c r="E7" i="1"/>
  <c r="E21" i="1"/>
  <c r="E36" i="1"/>
  <c r="E17" i="1"/>
  <c r="F31" i="1"/>
  <c r="F32" i="1" s="1"/>
  <c r="E27" i="1"/>
  <c r="E26" i="1"/>
  <c r="E25" i="1"/>
  <c r="E20" i="1"/>
  <c r="E18" i="1"/>
  <c r="E16" i="1"/>
  <c r="E11" i="1"/>
  <c r="E12" i="1"/>
  <c r="E9" i="1"/>
  <c r="F35" i="1" l="1"/>
  <c r="G36" i="1" s="1"/>
  <c r="F39" i="1" l="1"/>
  <c r="F42" i="1" s="1"/>
  <c r="F46" i="1"/>
  <c r="C52" i="1" s="1"/>
  <c r="E52" i="1" s="1"/>
</calcChain>
</file>

<file path=xl/sharedStrings.xml><?xml version="1.0" encoding="utf-8"?>
<sst xmlns="http://schemas.openxmlformats.org/spreadsheetml/2006/main" count="89" uniqueCount="66">
  <si>
    <t xml:space="preserve">ОТЧЕТ </t>
  </si>
  <si>
    <t>жилым комплексом и нежилыми зданиями и помещениями по  Ленинскому пр. д. 1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</si>
  <si>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</si>
  <si>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</si>
  <si>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</si>
  <si>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</si>
  <si>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</si>
  <si>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</si>
  <si>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</si>
  <si>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</si>
  <si>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</si>
  <si>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1. Корпус 3</t>
  </si>
  <si>
    <t>SA-94/3                  № 028358</t>
  </si>
  <si>
    <t xml:space="preserve">    ГВС – зона 1</t>
  </si>
  <si>
    <t>SA-94/3                  № 028405</t>
  </si>
  <si>
    <t xml:space="preserve">    ГВС – зона 2</t>
  </si>
  <si>
    <t>SA-94/2M                  № 028296</t>
  </si>
  <si>
    <t xml:space="preserve">    Отопление</t>
  </si>
  <si>
    <t>2. Офисы – корпус 3</t>
  </si>
  <si>
    <t>SA-94/3                  № 028197</t>
  </si>
  <si>
    <t xml:space="preserve">    ГВС</t>
  </si>
  <si>
    <t>SA-94/2M                        № 028398</t>
  </si>
  <si>
    <t>Итого:</t>
  </si>
  <si>
    <t>3. Корпус 2</t>
  </si>
  <si>
    <t>SA-94/3                  № 028744</t>
  </si>
  <si>
    <t>SA-94/3                  № 028743</t>
  </si>
  <si>
    <t>SA-94/2М                  № 028301</t>
  </si>
  <si>
    <t>4. Офисы – корпус 2</t>
  </si>
  <si>
    <t>SA-94/3                  № 028525</t>
  </si>
  <si>
    <t>ГВС</t>
  </si>
  <si>
    <t>SA-94/3                  № 028198</t>
  </si>
  <si>
    <t>5. Корпус 1</t>
  </si>
  <si>
    <t>SA-94/3                  № 029045</t>
  </si>
  <si>
    <t>SA-94/3                  № 029058</t>
  </si>
  <si>
    <t>SA-94/2М                  № 028757</t>
  </si>
  <si>
    <t>6. Офисы – корпус 1</t>
  </si>
  <si>
    <t>SA-94/2М                  № 028522</t>
  </si>
  <si>
    <t>SA-94/2М                   № 028987</t>
  </si>
  <si>
    <t>7. Гараж-стоянка</t>
  </si>
  <si>
    <t>SA-94/2М                   № 028991</t>
  </si>
  <si>
    <t xml:space="preserve">Всего по жилому комплексу: </t>
  </si>
  <si>
    <t>К-т расхождения</t>
  </si>
  <si>
    <t>SA-94/3                   № 027871</t>
  </si>
  <si>
    <t>Суммарный расход</t>
  </si>
  <si>
    <t>Суммарный расход с учетом ошибок</t>
  </si>
  <si>
    <t>Тепловая энергия используемая на подогрев холодной воды для нужд ГВС, Гкал</t>
  </si>
  <si>
    <t>Доля тепловой энергии для нужд ГВС в общем объеме, %</t>
  </si>
  <si>
    <t>Расход электрической энергии используемый на нужды ЦТП, кВт</t>
  </si>
  <si>
    <t>Размер платы за отопление по многоквартирным домам</t>
  </si>
  <si>
    <t>МКД</t>
  </si>
  <si>
    <t>кв.м.</t>
  </si>
  <si>
    <t>Гкал</t>
  </si>
  <si>
    <t>кВт</t>
  </si>
  <si>
    <t>Размер платы, руб./кв.м.</t>
  </si>
  <si>
    <t>Тепловая энергия используемая на подогрев холодной воды возмещаемая по коммунальной услуге ГВС, Гкал</t>
  </si>
  <si>
    <t>Тепловая энергия возмещаемая по коммунальной услуге отопление корпусов 1-3, Гкал</t>
  </si>
  <si>
    <t xml:space="preserve">Всего с учетом теплопотерь </t>
  </si>
  <si>
    <t>Всего с учетом теплопотерь</t>
  </si>
  <si>
    <t>Стоимость тепловой энергии 1 Гкал, рубли</t>
  </si>
  <si>
    <t>Стоимость электрической энергии 1 кВт/час,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</si>
  <si>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</si>
  <si>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</si>
  <si>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Корректировка ГВС (лето)</t>
  </si>
  <si>
    <t>Корпус 1-3</t>
  </si>
  <si>
    <t xml:space="preserve"> </t>
  </si>
  <si>
    <t>по потреблению тепла (Гкал) с 23.03.16 г. по 26.04.16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</si>
</sst>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_-* #,##0_р_._-;\-* #,##0_р_._-;_-* &quot;-&quot;??_р_._-;_-@_-"/>
    <numFmt numFmtId="176" formatCode="_-* #,##0.00000_р_._-;\-* #,##0.00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7"/>
      <name val="Arial Cyr"/>
      <charset val="204"/>
    </font>
    <font>
      <i/>
      <sz val="10"/>
      <name val="Times New Roman"/>
      <family val="1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3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7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7" fillId="0" borderId="2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Border="1"/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1" fillId="0" borderId="6" xfId="0" applyFont="1" applyBorder="1"/>
    <xf numFmtId="0" fontId="8" fillId="0" borderId="1" xfId="0" applyFont="1" applyBorder="1" applyAlignment="1">
      <alignment horizontal="left" vertical="center" wrapText="1"/>
    </xf>
    <xf numFmtId="0" fontId="7" fillId="2" borderId="16" xfId="0" applyFont="1" applyFill="1" applyBorder="1"/>
    <xf numFmtId="0" fontId="3" fillId="2" borderId="15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16" xfId="0" applyFont="1" applyFill="1" applyBorder="1"/>
    <xf numFmtId="0" fontId="5" fillId="4" borderId="2" xfId="0" applyFont="1" applyFill="1" applyBorder="1"/>
    <xf numFmtId="0" fontId="5" fillId="4" borderId="16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horizontal="left" vertical="center" wrapText="1"/>
    </xf>
    <xf numFmtId="171" fontId="3" fillId="0" borderId="4" xfId="1" applyFont="1" applyBorder="1" applyAlignment="1">
      <alignment horizontal="right" vertical="center" wrapText="1"/>
    </xf>
    <xf numFmtId="171" fontId="3" fillId="0" borderId="6" xfId="1" applyFont="1" applyBorder="1" applyAlignment="1">
      <alignment horizontal="right" vertical="top" wrapText="1"/>
    </xf>
    <xf numFmtId="171" fontId="3" fillId="0" borderId="10" xfId="1" applyFont="1" applyBorder="1" applyAlignment="1">
      <alignment horizontal="right" vertical="center" wrapText="1"/>
    </xf>
    <xf numFmtId="171" fontId="4" fillId="0" borderId="1" xfId="1" applyFont="1" applyBorder="1" applyAlignment="1">
      <alignment horizontal="center" vertical="center" wrapText="1"/>
    </xf>
    <xf numFmtId="171" fontId="3" fillId="0" borderId="12" xfId="1" applyFont="1" applyBorder="1" applyAlignment="1">
      <alignment horizontal="right" vertical="center" wrapText="1"/>
    </xf>
    <xf numFmtId="171" fontId="3" fillId="0" borderId="18" xfId="1" applyFont="1" applyBorder="1" applyAlignment="1">
      <alignment horizontal="right" vertical="center" wrapText="1"/>
    </xf>
    <xf numFmtId="171" fontId="3" fillId="0" borderId="19" xfId="1" applyFont="1" applyBorder="1" applyAlignment="1">
      <alignment horizontal="right" vertical="center" wrapText="1"/>
    </xf>
    <xf numFmtId="171" fontId="4" fillId="0" borderId="20" xfId="1" applyFont="1" applyBorder="1" applyAlignment="1">
      <alignment horizontal="center" vertical="center" wrapText="1"/>
    </xf>
    <xf numFmtId="171" fontId="3" fillId="0" borderId="21" xfId="1" applyFont="1" applyBorder="1" applyAlignment="1">
      <alignment horizontal="right" vertical="center" wrapText="1"/>
    </xf>
    <xf numFmtId="171" fontId="6" fillId="0" borderId="12" xfId="1" applyFont="1" applyBorder="1" applyAlignment="1">
      <alignment horizontal="left" vertical="center" wrapText="1"/>
    </xf>
    <xf numFmtId="171" fontId="3" fillId="0" borderId="2" xfId="1" applyFont="1" applyBorder="1" applyAlignment="1">
      <alignment horizontal="right" vertical="center" wrapText="1"/>
    </xf>
    <xf numFmtId="171" fontId="3" fillId="0" borderId="16" xfId="1" applyFont="1" applyBorder="1" applyAlignment="1">
      <alignment horizontal="right" vertical="center" wrapText="1"/>
    </xf>
    <xf numFmtId="171" fontId="3" fillId="0" borderId="1" xfId="1" applyFont="1" applyBorder="1" applyAlignment="1">
      <alignment horizontal="right" vertical="center" wrapText="1"/>
    </xf>
    <xf numFmtId="0" fontId="8" fillId="0" borderId="12" xfId="0" applyFont="1" applyBorder="1" applyAlignment="1">
      <alignment vertical="top" wrapText="1"/>
    </xf>
    <xf numFmtId="171" fontId="0" fillId="0" borderId="0" xfId="0" applyNumberFormat="1"/>
    <xf numFmtId="171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171" fontId="3" fillId="0" borderId="0" xfId="1" applyFont="1" applyAlignment="1">
      <alignment wrapText="1"/>
    </xf>
    <xf numFmtId="172" fontId="3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16" fillId="0" borderId="0" xfId="0" applyFont="1" applyBorder="1"/>
    <xf numFmtId="0" fontId="17" fillId="0" borderId="0" xfId="0" applyFont="1"/>
    <xf numFmtId="0" fontId="17" fillId="0" borderId="22" xfId="0" applyFont="1" applyBorder="1"/>
    <xf numFmtId="2" fontId="17" fillId="0" borderId="22" xfId="0" applyNumberFormat="1" applyFont="1" applyBorder="1"/>
    <xf numFmtId="1" fontId="17" fillId="0" borderId="22" xfId="0" applyNumberFormat="1" applyFont="1" applyBorder="1"/>
    <xf numFmtId="171" fontId="6" fillId="2" borderId="1" xfId="1" applyFont="1" applyFill="1" applyBorder="1" applyAlignment="1">
      <alignment horizontal="left" vertical="center" wrapText="1"/>
    </xf>
    <xf numFmtId="171" fontId="3" fillId="2" borderId="1" xfId="1" applyFont="1" applyFill="1" applyBorder="1" applyAlignment="1">
      <alignment horizontal="right" vertical="center" wrapText="1"/>
    </xf>
    <xf numFmtId="171" fontId="6" fillId="3" borderId="20" xfId="1" applyFont="1" applyFill="1" applyBorder="1" applyAlignment="1">
      <alignment horizontal="left" vertical="center" wrapText="1"/>
    </xf>
    <xf numFmtId="171" fontId="6" fillId="4" borderId="1" xfId="1" applyFont="1" applyFill="1" applyBorder="1" applyAlignment="1">
      <alignment horizontal="left" vertical="center" wrapText="1"/>
    </xf>
    <xf numFmtId="171" fontId="3" fillId="4" borderId="10" xfId="1" applyFont="1" applyFill="1" applyBorder="1" applyAlignment="1">
      <alignment horizontal="right" vertical="center" wrapText="1"/>
    </xf>
    <xf numFmtId="176" fontId="0" fillId="0" borderId="6" xfId="0" applyNumberFormat="1" applyBorder="1" applyAlignment="1">
      <alignment vertical="center"/>
    </xf>
    <xf numFmtId="10" fontId="10" fillId="2" borderId="11" xfId="0" applyNumberFormat="1" applyFont="1" applyFill="1" applyBorder="1" applyAlignment="1">
      <alignment vertical="center" wrapText="1"/>
    </xf>
    <xf numFmtId="10" fontId="10" fillId="3" borderId="11" xfId="0" applyNumberFormat="1" applyFont="1" applyFill="1" applyBorder="1" applyAlignment="1">
      <alignment vertical="center" wrapText="1"/>
    </xf>
    <xf numFmtId="10" fontId="10" fillId="4" borderId="2" xfId="0" applyNumberFormat="1" applyFont="1" applyFill="1" applyBorder="1"/>
    <xf numFmtId="171" fontId="3" fillId="3" borderId="1" xfId="1" applyFont="1" applyFill="1" applyBorder="1" applyAlignment="1">
      <alignment horizontal="right" vertical="center" wrapText="1"/>
    </xf>
    <xf numFmtId="171" fontId="21" fillId="0" borderId="0" xfId="0" applyNumberFormat="1" applyFont="1"/>
    <xf numFmtId="171" fontId="6" fillId="0" borderId="0" xfId="0" applyNumberFormat="1" applyFont="1" applyAlignment="1">
      <alignment wrapText="1"/>
    </xf>
    <xf numFmtId="171" fontId="22" fillId="0" borderId="0" xfId="0" applyNumberFormat="1" applyFont="1" applyAlignment="1">
      <alignment wrapText="1"/>
    </xf>
    <xf numFmtId="171" fontId="3" fillId="0" borderId="1" xfId="1" applyNumberFormat="1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6" xfId="0" applyFont="1" applyFill="1" applyBorder="1"/>
    <xf numFmtId="0" fontId="7" fillId="6" borderId="16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171" fontId="4" fillId="0" borderId="0" xfId="1" applyFont="1" applyAlignment="1">
      <alignment wrapText="1"/>
    </xf>
    <xf numFmtId="0" fontId="24" fillId="0" borderId="0" xfId="0" applyFont="1" applyFill="1" applyBorder="1" applyAlignment="1">
      <alignment wrapText="1"/>
    </xf>
    <xf numFmtId="0" fontId="17" fillId="3" borderId="22" xfId="0" applyFont="1" applyFill="1" applyBorder="1" applyAlignment="1">
      <alignment horizontal="center"/>
    </xf>
    <xf numFmtId="171" fontId="17" fillId="3" borderId="22" xfId="1" applyFont="1" applyFill="1" applyBorder="1"/>
    <xf numFmtId="0" fontId="23" fillId="3" borderId="22" xfId="0" applyFont="1" applyFill="1" applyBorder="1" applyAlignment="1">
      <alignment horizontal="center" wrapText="1"/>
    </xf>
    <xf numFmtId="171" fontId="0" fillId="0" borderId="0" xfId="0" applyNumberFormat="1" applyFill="1" applyAlignment="1">
      <alignment horizontal="left" vertical="center" wrapText="1"/>
    </xf>
    <xf numFmtId="0" fontId="25" fillId="0" borderId="0" xfId="0" applyFont="1"/>
    <xf numFmtId="0" fontId="6" fillId="0" borderId="23" xfId="0" applyFont="1" applyBorder="1" applyAlignment="1">
      <alignment vertical="top" wrapText="1"/>
    </xf>
    <xf numFmtId="171" fontId="20" fillId="0" borderId="3" xfId="1" applyFont="1" applyBorder="1"/>
    <xf numFmtId="171" fontId="3" fillId="0" borderId="5" xfId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2" fillId="0" borderId="0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171" fontId="17" fillId="0" borderId="22" xfId="1" applyFont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3" fillId="4" borderId="2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22" zoomScale="120" zoomScaleNormal="120" workbookViewId="0">
      <selection activeCell="I43" sqref="I43"/>
    </sheetView>
  </sheetViews>
  <sheetFormatPr defaultRowHeight="15" x14ac:dyDescent="0.25"/>
  <cols>
    <col min="1" max="1" width="13" customWidth="1"/>
    <col min="2" max="2" width="20.25" customWidth="1"/>
    <col min="3" max="3" width="12" customWidth="1"/>
    <col min="4" max="4" width="9.875" customWidth="1"/>
    <col min="5" max="6" width="11" customWidth="1"/>
    <col min="7" max="7" width="14" customWidth="1"/>
    <col min="8" max="8" width="8.625" bestFit="1" customWidth="1"/>
    <col min="9" max="9" width="15.375" bestFit="1" customWidth="1"/>
    <col min="11" max="11" width="15.375" bestFit="1" customWidth="1"/>
  </cols>
  <sheetData>
    <row r="1" spans="1:14" ht="13.5" customHeight="1" x14ac:dyDescent="0.25">
      <c r="A1" s="158" t="s">
        <v>0</v>
      </c>
      <c r="B1" s="158"/>
      <c r="C1" s="158"/>
      <c r="D1" s="158"/>
      <c r="E1" s="158"/>
      <c r="F1" s="158"/>
      <c r="G1" s="158"/>
    </row>
    <row r="2" spans="1:14" ht="16.5" customHeight="1" x14ac:dyDescent="0.25">
      <c r="A2" s="158" t="s">
        <v>65</v>
      </c>
      <c r="B2" s="158"/>
      <c r="C2" s="158"/>
      <c r="D2" s="158"/>
      <c r="E2" s="158"/>
      <c r="F2" s="158"/>
      <c r="G2" s="158"/>
    </row>
    <row r="3" spans="1:14" ht="25.5" customHeight="1" thickBot="1" x14ac:dyDescent="0.3">
      <c r="A3" s="159" t="s">
        <v>1</v>
      </c>
      <c r="B3" s="159"/>
      <c r="C3" s="159"/>
      <c r="D3" s="159"/>
      <c r="E3" s="159"/>
      <c r="F3" s="159"/>
      <c r="G3" s="159"/>
    </row>
    <row r="4" spans="1:14" ht="17.25" customHeight="1" thickBot="1" x14ac:dyDescent="0.3">
      <c r="A4" s="160" t="s">
        <v>2</v>
      </c>
      <c r="B4" s="154" t="s">
        <v>3</v>
      </c>
      <c r="C4" s="162" t="s">
        <v>4</v>
      </c>
      <c r="D4" s="163"/>
      <c r="E4" s="162" t="s">
        <v>5</v>
      </c>
      <c r="F4" s="163"/>
      <c r="G4" s="154" t="s">
        <v>6</v>
      </c>
      <c r="I4" s="60"/>
      <c r="J4" s="60"/>
      <c r="K4" s="60"/>
      <c r="L4" s="60"/>
      <c r="M4" s="60"/>
      <c r="N4" s="60"/>
    </row>
    <row r="5" spans="1:14" ht="15" customHeight="1" thickBot="1" x14ac:dyDescent="0.3">
      <c r="A5" s="161"/>
      <c r="B5" s="155"/>
      <c r="C5" s="61" t="s">
        <v>7</v>
      </c>
      <c r="D5" s="61" t="s">
        <v>8</v>
      </c>
      <c r="E5" s="61" t="s">
        <v>9</v>
      </c>
      <c r="F5" s="62" t="s">
        <v>10</v>
      </c>
      <c r="G5" s="155"/>
      <c r="I5" s="60"/>
      <c r="J5" s="60"/>
      <c r="K5" s="60"/>
      <c r="L5" s="60"/>
      <c r="M5" s="60"/>
      <c r="N5" s="60"/>
    </row>
    <row r="6" spans="1:14" ht="14.25" customHeight="1" x14ac:dyDescent="0.25">
      <c r="A6" s="2"/>
      <c r="B6" s="63" t="s">
        <v>11</v>
      </c>
      <c r="C6" s="3"/>
      <c r="D6" s="121"/>
      <c r="E6" s="124"/>
      <c r="F6" s="122"/>
      <c r="G6" s="4"/>
      <c r="I6" s="60"/>
      <c r="J6" s="60"/>
      <c r="K6" s="60"/>
      <c r="L6" s="60"/>
      <c r="M6" s="60"/>
      <c r="N6" s="60"/>
    </row>
    <row r="7" spans="1:14" ht="23.25" customHeight="1" x14ac:dyDescent="0.25">
      <c r="A7" s="107" t="s">
        <v>12</v>
      </c>
      <c r="B7" s="6" t="s">
        <v>13</v>
      </c>
      <c r="C7" s="7">
        <v>1502.62</v>
      </c>
      <c r="D7" s="7">
        <v>1532.98</v>
      </c>
      <c r="E7" s="7">
        <f>D7-C7</f>
        <v>30.360000000000127</v>
      </c>
      <c r="F7" s="123">
        <v>30.36</v>
      </c>
      <c r="G7" s="8"/>
      <c r="H7" s="80"/>
      <c r="I7" s="60"/>
      <c r="J7" s="60"/>
      <c r="K7" s="60"/>
      <c r="L7" s="60"/>
      <c r="M7" s="60"/>
      <c r="N7" s="60"/>
    </row>
    <row r="8" spans="1:14" ht="22.5" customHeight="1" x14ac:dyDescent="0.25">
      <c r="A8" s="108" t="s">
        <v>14</v>
      </c>
      <c r="B8" s="10" t="s">
        <v>15</v>
      </c>
      <c r="C8" s="11">
        <v>2867.53</v>
      </c>
      <c r="D8" s="11">
        <v>2918.03</v>
      </c>
      <c r="E8" s="6">
        <f>D8-C8</f>
        <v>50.5</v>
      </c>
      <c r="F8" s="67">
        <v>50.5</v>
      </c>
      <c r="G8" s="55"/>
      <c r="H8" s="80"/>
      <c r="I8" s="60"/>
      <c r="J8" s="60"/>
      <c r="K8" s="60"/>
      <c r="L8" s="60"/>
      <c r="M8" s="60"/>
      <c r="N8" s="60"/>
    </row>
    <row r="9" spans="1:14" ht="24" customHeight="1" thickBot="1" x14ac:dyDescent="0.3">
      <c r="A9" s="108" t="s">
        <v>16</v>
      </c>
      <c r="B9" s="12" t="s">
        <v>17</v>
      </c>
      <c r="C9" s="13">
        <v>1348.41</v>
      </c>
      <c r="D9" s="13">
        <v>1451.45</v>
      </c>
      <c r="E9" s="13">
        <f>D9-C9</f>
        <v>103.03999999999996</v>
      </c>
      <c r="F9" s="69">
        <v>103.04</v>
      </c>
      <c r="G9" s="56"/>
      <c r="I9" s="119"/>
      <c r="J9" s="60"/>
      <c r="K9" s="60"/>
      <c r="L9" s="60"/>
      <c r="M9" s="60"/>
      <c r="N9" s="60"/>
    </row>
    <row r="10" spans="1:14" ht="15" customHeight="1" x14ac:dyDescent="0.25">
      <c r="A10" s="16"/>
      <c r="B10" s="65" t="s">
        <v>18</v>
      </c>
      <c r="C10" s="17"/>
      <c r="D10" s="17"/>
      <c r="E10" s="17"/>
      <c r="F10" s="68"/>
      <c r="G10" s="164"/>
      <c r="I10" s="60"/>
      <c r="J10" s="60"/>
      <c r="K10" s="60"/>
      <c r="L10" s="60"/>
      <c r="M10" s="60"/>
      <c r="N10" s="60"/>
    </row>
    <row r="11" spans="1:14" ht="24" customHeight="1" x14ac:dyDescent="0.25">
      <c r="A11" s="5" t="s">
        <v>19</v>
      </c>
      <c r="B11" s="19" t="s">
        <v>20</v>
      </c>
      <c r="C11" s="7">
        <v>263.56</v>
      </c>
      <c r="D11" s="7">
        <v>265.2</v>
      </c>
      <c r="E11" s="7">
        <f>D11-C11</f>
        <v>1.6399999999999864</v>
      </c>
      <c r="F11" s="67">
        <v>1.64</v>
      </c>
      <c r="G11" s="165"/>
      <c r="I11" s="60"/>
      <c r="J11" s="60"/>
      <c r="K11" s="60"/>
      <c r="L11" s="60"/>
      <c r="M11" s="60"/>
      <c r="N11" s="60"/>
    </row>
    <row r="12" spans="1:14" ht="24" customHeight="1" thickBot="1" x14ac:dyDescent="0.3">
      <c r="A12" s="109" t="s">
        <v>21</v>
      </c>
      <c r="B12" s="22" t="s">
        <v>17</v>
      </c>
      <c r="C12" s="14">
        <v>807.32</v>
      </c>
      <c r="D12" s="14">
        <v>818.7</v>
      </c>
      <c r="E12" s="14">
        <f>D12-C12</f>
        <v>11.379999999999995</v>
      </c>
      <c r="F12" s="69">
        <v>11.38</v>
      </c>
      <c r="G12" s="15"/>
    </row>
    <row r="13" spans="1:14" ht="15" customHeight="1" thickBot="1" x14ac:dyDescent="0.3">
      <c r="A13" s="49"/>
      <c r="B13" s="50"/>
      <c r="C13" s="138" t="s">
        <v>22</v>
      </c>
      <c r="D13" s="139"/>
      <c r="E13" s="140"/>
      <c r="F13" s="93">
        <f>SUM(F7:F12)</f>
        <v>196.92</v>
      </c>
      <c r="G13" s="26"/>
      <c r="H13" s="27"/>
      <c r="I13" s="28"/>
    </row>
    <row r="14" spans="1:14" ht="15.75" customHeight="1" thickBot="1" x14ac:dyDescent="0.3">
      <c r="A14" s="47"/>
      <c r="B14" s="48"/>
      <c r="C14" s="149" t="s">
        <v>56</v>
      </c>
      <c r="D14" s="150"/>
      <c r="E14" s="99">
        <v>0.04</v>
      </c>
      <c r="F14" s="94">
        <f>F13*E14+F13</f>
        <v>204.79679999999999</v>
      </c>
      <c r="G14" s="26"/>
      <c r="H14" s="28"/>
    </row>
    <row r="15" spans="1:14" ht="16.5" customHeight="1" thickBot="1" x14ac:dyDescent="0.3">
      <c r="A15" s="23"/>
      <c r="B15" s="63" t="s">
        <v>23</v>
      </c>
      <c r="C15" s="1" t="s">
        <v>7</v>
      </c>
      <c r="D15" s="1" t="s">
        <v>8</v>
      </c>
      <c r="E15" s="1" t="s">
        <v>9</v>
      </c>
      <c r="F15" s="70" t="s">
        <v>10</v>
      </c>
      <c r="G15" s="20"/>
      <c r="H15" s="28"/>
    </row>
    <row r="16" spans="1:14" ht="22.5" customHeight="1" x14ac:dyDescent="0.25">
      <c r="A16" s="107" t="s">
        <v>24</v>
      </c>
      <c r="B16" s="6" t="s">
        <v>13</v>
      </c>
      <c r="C16" s="6">
        <v>1753.41</v>
      </c>
      <c r="D16" s="6">
        <v>1784.44</v>
      </c>
      <c r="E16" s="7">
        <f>D16-C16</f>
        <v>31.029999999999973</v>
      </c>
      <c r="F16" s="67">
        <v>31.03</v>
      </c>
      <c r="G16" s="57"/>
      <c r="H16" s="28"/>
      <c r="I16" s="28"/>
    </row>
    <row r="17" spans="1:9" ht="23.25" customHeight="1" x14ac:dyDescent="0.25">
      <c r="A17" s="108" t="s">
        <v>25</v>
      </c>
      <c r="B17" s="6" t="s">
        <v>15</v>
      </c>
      <c r="C17" s="6">
        <v>2777.76</v>
      </c>
      <c r="D17" s="6">
        <v>2828.63</v>
      </c>
      <c r="E17" s="7">
        <f>D17-C17</f>
        <v>50.869999999999891</v>
      </c>
      <c r="F17" s="67">
        <v>50.87</v>
      </c>
      <c r="G17" s="55"/>
      <c r="H17" s="28"/>
      <c r="I17" s="29"/>
    </row>
    <row r="18" spans="1:9" ht="24.75" customHeight="1" thickBot="1" x14ac:dyDescent="0.3">
      <c r="A18" s="109" t="s">
        <v>26</v>
      </c>
      <c r="B18" s="22" t="s">
        <v>17</v>
      </c>
      <c r="C18" s="66">
        <v>762.52</v>
      </c>
      <c r="D18" s="66">
        <v>875.96</v>
      </c>
      <c r="E18" s="66">
        <f>D18-C18</f>
        <v>113.44000000000005</v>
      </c>
      <c r="F18" s="69">
        <v>113.44</v>
      </c>
      <c r="G18" s="56"/>
      <c r="H18" s="120"/>
      <c r="I18" s="28"/>
    </row>
    <row r="19" spans="1:9" ht="15" customHeight="1" x14ac:dyDescent="0.25">
      <c r="A19" s="110"/>
      <c r="B19" s="64" t="s">
        <v>27</v>
      </c>
      <c r="C19" s="30"/>
      <c r="D19" s="30"/>
      <c r="E19" s="31"/>
      <c r="F19" s="71"/>
      <c r="G19" s="18"/>
      <c r="H19" s="32"/>
    </row>
    <row r="20" spans="1:9" ht="21.75" customHeight="1" x14ac:dyDescent="0.25">
      <c r="A20" s="107" t="s">
        <v>28</v>
      </c>
      <c r="B20" s="33" t="s">
        <v>29</v>
      </c>
      <c r="C20" s="6">
        <v>168.09</v>
      </c>
      <c r="D20" s="6">
        <v>171.83</v>
      </c>
      <c r="E20" s="7">
        <f>D20-C20</f>
        <v>3.7400000000000091</v>
      </c>
      <c r="F20" s="72">
        <v>3.74</v>
      </c>
      <c r="G20" s="55"/>
      <c r="H20" s="32"/>
    </row>
    <row r="21" spans="1:9" ht="27.75" customHeight="1" thickBot="1" x14ac:dyDescent="0.3">
      <c r="A21" s="109" t="s">
        <v>30</v>
      </c>
      <c r="B21" s="22" t="s">
        <v>17</v>
      </c>
      <c r="C21" s="14">
        <v>1003.02</v>
      </c>
      <c r="D21" s="14">
        <v>1018.11</v>
      </c>
      <c r="E21" s="14">
        <f>D21-C21</f>
        <v>15.090000000000032</v>
      </c>
      <c r="F21" s="73">
        <v>15.09</v>
      </c>
      <c r="G21" s="15"/>
      <c r="H21" s="32"/>
    </row>
    <row r="22" spans="1:9" ht="15.75" customHeight="1" thickBot="1" x14ac:dyDescent="0.3">
      <c r="A22" s="51"/>
      <c r="B22" s="156"/>
      <c r="C22" s="141" t="s">
        <v>22</v>
      </c>
      <c r="D22" s="142"/>
      <c r="E22" s="143"/>
      <c r="F22" s="95">
        <f>SUM(F16:F21)</f>
        <v>214.17000000000002</v>
      </c>
      <c r="G22" s="34"/>
      <c r="H22" s="58"/>
      <c r="I22" s="35"/>
    </row>
    <row r="23" spans="1:9" ht="15" customHeight="1" thickBot="1" x14ac:dyDescent="0.3">
      <c r="A23" s="52"/>
      <c r="B23" s="157"/>
      <c r="C23" s="151" t="s">
        <v>57</v>
      </c>
      <c r="D23" s="152"/>
      <c r="E23" s="100">
        <v>4.3499999999999997E-2</v>
      </c>
      <c r="F23" s="102">
        <f>F22*E23+F22</f>
        <v>223.48639500000002</v>
      </c>
      <c r="G23" s="34"/>
      <c r="H23" s="28"/>
    </row>
    <row r="24" spans="1:9" ht="15" customHeight="1" thickBot="1" x14ac:dyDescent="0.3">
      <c r="A24" s="23"/>
      <c r="B24" s="63" t="s">
        <v>31</v>
      </c>
      <c r="C24" s="1" t="s">
        <v>7</v>
      </c>
      <c r="D24" s="1" t="s">
        <v>8</v>
      </c>
      <c r="E24" s="1" t="s">
        <v>9</v>
      </c>
      <c r="F24" s="74" t="s">
        <v>10</v>
      </c>
      <c r="G24" s="34"/>
      <c r="H24" s="28"/>
    </row>
    <row r="25" spans="1:9" ht="24" customHeight="1" x14ac:dyDescent="0.25">
      <c r="A25" s="5" t="s">
        <v>32</v>
      </c>
      <c r="B25" s="6" t="s">
        <v>13</v>
      </c>
      <c r="C25" s="6">
        <v>1687.71</v>
      </c>
      <c r="D25" s="6">
        <v>1718.09</v>
      </c>
      <c r="E25" s="7">
        <f>D25-C25</f>
        <v>30.379999999999882</v>
      </c>
      <c r="F25" s="71">
        <v>30.38</v>
      </c>
      <c r="G25" s="55"/>
      <c r="H25" s="36"/>
      <c r="I25" s="36"/>
    </row>
    <row r="26" spans="1:9" ht="24.75" customHeight="1" x14ac:dyDescent="0.25">
      <c r="A26" s="9" t="s">
        <v>33</v>
      </c>
      <c r="B26" s="6" t="s">
        <v>15</v>
      </c>
      <c r="C26" s="6">
        <v>2792.77</v>
      </c>
      <c r="D26" s="6">
        <v>2843.24</v>
      </c>
      <c r="E26" s="7">
        <f>D26-C26</f>
        <v>50.4699999999998</v>
      </c>
      <c r="F26" s="75">
        <v>50.47</v>
      </c>
      <c r="G26" s="55"/>
    </row>
    <row r="27" spans="1:9" ht="24.75" customHeight="1" thickBot="1" x14ac:dyDescent="0.3">
      <c r="A27" s="109" t="s">
        <v>34</v>
      </c>
      <c r="B27" s="37" t="s">
        <v>17</v>
      </c>
      <c r="C27" s="13">
        <v>5502.51</v>
      </c>
      <c r="D27" s="13">
        <v>5609.2</v>
      </c>
      <c r="E27" s="14">
        <f>D27-C27</f>
        <v>106.6899999999996</v>
      </c>
      <c r="F27" s="73">
        <v>106.69</v>
      </c>
      <c r="G27" s="56"/>
    </row>
    <row r="28" spans="1:9" ht="15.75" customHeight="1" x14ac:dyDescent="0.25">
      <c r="A28" s="110"/>
      <c r="B28" s="64" t="s">
        <v>35</v>
      </c>
      <c r="C28" s="30"/>
      <c r="D28" s="30"/>
      <c r="E28" s="38"/>
      <c r="F28" s="76"/>
      <c r="G28" s="59"/>
    </row>
    <row r="29" spans="1:9" ht="24.75" customHeight="1" x14ac:dyDescent="0.25">
      <c r="A29" s="107" t="s">
        <v>36</v>
      </c>
      <c r="B29" s="33" t="s">
        <v>29</v>
      </c>
      <c r="C29" s="7">
        <v>199.84</v>
      </c>
      <c r="D29" s="7">
        <v>204.98</v>
      </c>
      <c r="E29" s="6">
        <f>D29-C29</f>
        <v>5.1399999999999864</v>
      </c>
      <c r="F29" s="72">
        <v>5.14</v>
      </c>
      <c r="G29" s="55"/>
    </row>
    <row r="30" spans="1:9" ht="25.5" customHeight="1" thickBot="1" x14ac:dyDescent="0.3">
      <c r="A30" s="109" t="s">
        <v>37</v>
      </c>
      <c r="B30" s="22" t="s">
        <v>17</v>
      </c>
      <c r="C30" s="40">
        <v>1192.42</v>
      </c>
      <c r="D30" s="40">
        <v>1213.42</v>
      </c>
      <c r="E30" s="6">
        <f>D30-C30</f>
        <v>21</v>
      </c>
      <c r="F30" s="73">
        <v>21</v>
      </c>
      <c r="G30" s="56"/>
    </row>
    <row r="31" spans="1:9" ht="15.75" customHeight="1" thickBot="1" x14ac:dyDescent="0.3">
      <c r="A31" s="53"/>
      <c r="B31" s="147"/>
      <c r="C31" s="128" t="s">
        <v>22</v>
      </c>
      <c r="D31" s="129"/>
      <c r="E31" s="130"/>
      <c r="F31" s="96">
        <f>SUM(F25:F30)</f>
        <v>213.67999999999998</v>
      </c>
      <c r="G31" s="20"/>
    </row>
    <row r="32" spans="1:9" ht="15.75" customHeight="1" thickBot="1" x14ac:dyDescent="0.3">
      <c r="A32" s="54"/>
      <c r="B32" s="148"/>
      <c r="C32" s="135" t="s">
        <v>57</v>
      </c>
      <c r="D32" s="136"/>
      <c r="E32" s="101">
        <v>0.05</v>
      </c>
      <c r="F32" s="97">
        <f>F31*E32+F31</f>
        <v>224.36399999999998</v>
      </c>
      <c r="G32" s="20"/>
    </row>
    <row r="33" spans="1:11" ht="15.75" customHeight="1" x14ac:dyDescent="0.25">
      <c r="A33" s="2"/>
      <c r="B33" s="64" t="s">
        <v>38</v>
      </c>
      <c r="C33" s="41"/>
      <c r="D33" s="41"/>
      <c r="E33" s="41"/>
      <c r="F33" s="77"/>
      <c r="G33" s="42"/>
    </row>
    <row r="34" spans="1:11" ht="27.75" customHeight="1" thickBot="1" x14ac:dyDescent="0.3">
      <c r="A34" s="111" t="s">
        <v>39</v>
      </c>
      <c r="B34" s="43" t="s">
        <v>17</v>
      </c>
      <c r="C34" s="44">
        <v>633.1</v>
      </c>
      <c r="D34" s="44">
        <v>634.69000000000005</v>
      </c>
      <c r="E34" s="44">
        <f>D34-C34</f>
        <v>1.5900000000000318</v>
      </c>
      <c r="F34" s="78">
        <v>1.59</v>
      </c>
      <c r="G34" s="39"/>
      <c r="I34" s="81"/>
    </row>
    <row r="35" spans="1:11" ht="17.25" customHeight="1" thickBot="1" x14ac:dyDescent="0.3">
      <c r="A35" s="21"/>
      <c r="B35" s="25"/>
      <c r="C35" s="131" t="s">
        <v>40</v>
      </c>
      <c r="D35" s="132"/>
      <c r="E35" s="133"/>
      <c r="F35" s="79">
        <f>F14+F23+F32+F34</f>
        <v>654.23719500000004</v>
      </c>
      <c r="G35" s="45" t="s">
        <v>41</v>
      </c>
      <c r="H35" s="81"/>
    </row>
    <row r="36" spans="1:11" ht="24" customHeight="1" thickBot="1" x14ac:dyDescent="0.3">
      <c r="A36" s="21" t="s">
        <v>42</v>
      </c>
      <c r="B36" s="25" t="s">
        <v>43</v>
      </c>
      <c r="C36" s="24">
        <v>39021.410000000003</v>
      </c>
      <c r="D36" s="24">
        <v>39684.910000000003</v>
      </c>
      <c r="E36" s="25">
        <f>D36-C36</f>
        <v>663.5</v>
      </c>
      <c r="F36" s="106">
        <v>697.5</v>
      </c>
      <c r="G36" s="98">
        <f>F37/F35</f>
        <v>1.066127094776383</v>
      </c>
      <c r="I36" s="81"/>
    </row>
    <row r="37" spans="1:11" ht="15.75" customHeight="1" thickBot="1" x14ac:dyDescent="0.3">
      <c r="A37" s="144" t="s">
        <v>44</v>
      </c>
      <c r="B37" s="145"/>
      <c r="C37" s="145"/>
      <c r="D37" s="145"/>
      <c r="E37" s="146"/>
      <c r="F37" s="106">
        <f>F36</f>
        <v>697.5</v>
      </c>
      <c r="G37" s="46"/>
      <c r="I37" s="81"/>
    </row>
    <row r="38" spans="1:11" x14ac:dyDescent="0.25">
      <c r="A38" s="127" t="s">
        <v>64</v>
      </c>
      <c r="B38" s="127"/>
      <c r="C38" s="127"/>
      <c r="D38" s="127"/>
      <c r="E38" s="127"/>
      <c r="F38" s="127"/>
      <c r="G38" s="127"/>
      <c r="H38" s="127"/>
    </row>
    <row r="39" spans="1:11" x14ac:dyDescent="0.25">
      <c r="A39" s="134" t="s">
        <v>45</v>
      </c>
      <c r="B39" s="134"/>
      <c r="C39" s="134"/>
      <c r="D39" s="134"/>
      <c r="E39" s="134"/>
      <c r="F39" s="82">
        <f>((F7+F8+F11)*(1+E14)+(F16+F17+F20)*(1+E23)+(F25+F26+F29)*(1+E32))*G36</f>
        <v>283.00859736352959</v>
      </c>
      <c r="G39" s="83"/>
      <c r="H39" s="84"/>
    </row>
    <row r="40" spans="1:11" x14ac:dyDescent="0.25">
      <c r="A40" s="113" t="s">
        <v>58</v>
      </c>
      <c r="B40" s="112"/>
      <c r="C40" s="112"/>
      <c r="D40" s="112"/>
      <c r="E40" s="112"/>
      <c r="F40" s="82">
        <v>1925.88</v>
      </c>
      <c r="G40" s="83"/>
      <c r="H40" s="84"/>
    </row>
    <row r="41" spans="1:11" x14ac:dyDescent="0.25">
      <c r="A41" s="113" t="s">
        <v>59</v>
      </c>
      <c r="B41" s="112"/>
      <c r="C41" s="112"/>
      <c r="D41" s="112"/>
      <c r="E41" s="112"/>
      <c r="F41" s="82">
        <v>3.18</v>
      </c>
      <c r="G41" s="83"/>
      <c r="H41" s="84"/>
    </row>
    <row r="42" spans="1:11" ht="17.25" customHeight="1" x14ac:dyDescent="0.25">
      <c r="A42" s="125" t="s">
        <v>46</v>
      </c>
      <c r="B42" s="125"/>
      <c r="C42" s="125"/>
      <c r="D42" s="125"/>
      <c r="E42" s="125"/>
      <c r="F42" s="85">
        <f>F39/F37*100</f>
        <v>40.574709299430765</v>
      </c>
      <c r="G42" s="83"/>
      <c r="H42" s="84"/>
    </row>
    <row r="43" spans="1:11" ht="27" customHeight="1" x14ac:dyDescent="0.25">
      <c r="A43" s="125" t="s">
        <v>54</v>
      </c>
      <c r="B43" s="125"/>
      <c r="C43" s="125"/>
      <c r="D43" s="125"/>
      <c r="E43" s="125"/>
      <c r="F43" s="85">
        <f>(2396*F44+240*F45)/F40</f>
        <v>143.53828898996824</v>
      </c>
      <c r="G43" s="104"/>
      <c r="H43" s="84"/>
      <c r="I43" s="81"/>
    </row>
    <row r="44" spans="1:11" ht="17.25" customHeight="1" x14ac:dyDescent="0.25">
      <c r="A44" s="153" t="s">
        <v>60</v>
      </c>
      <c r="B44" s="153"/>
      <c r="C44" s="153"/>
      <c r="D44" s="153"/>
      <c r="E44" s="153"/>
      <c r="F44" s="114">
        <v>98.22</v>
      </c>
      <c r="G44" s="104"/>
      <c r="H44" s="84"/>
      <c r="I44" s="81"/>
    </row>
    <row r="45" spans="1:11" ht="24.75" customHeight="1" x14ac:dyDescent="0.25">
      <c r="A45" s="153" t="s">
        <v>61</v>
      </c>
      <c r="B45" s="153"/>
      <c r="C45" s="153"/>
      <c r="D45" s="153"/>
      <c r="E45" s="153"/>
      <c r="F45" s="114">
        <v>171.26</v>
      </c>
      <c r="G45" s="104"/>
      <c r="H45" s="84"/>
      <c r="I45" s="81"/>
    </row>
    <row r="46" spans="1:11" ht="27" customHeight="1" x14ac:dyDescent="0.25">
      <c r="A46" s="125" t="s">
        <v>55</v>
      </c>
      <c r="B46" s="125"/>
      <c r="C46" s="125"/>
      <c r="D46" s="125"/>
      <c r="E46" s="125"/>
      <c r="F46" s="85">
        <f>F37-F43-F34*G36</f>
        <v>552.26656892933727</v>
      </c>
      <c r="G46" s="105"/>
      <c r="H46" s="84"/>
      <c r="K46" s="81"/>
    </row>
    <row r="47" spans="1:11" ht="18.75" customHeight="1" x14ac:dyDescent="0.25">
      <c r="A47" s="125" t="s">
        <v>47</v>
      </c>
      <c r="B47" s="125"/>
      <c r="C47" s="125"/>
      <c r="D47" s="125"/>
      <c r="E47" s="125"/>
      <c r="F47" s="86">
        <v>13017</v>
      </c>
      <c r="G47" s="83"/>
      <c r="H47" s="84"/>
    </row>
    <row r="48" spans="1:11" x14ac:dyDescent="0.25">
      <c r="A48" s="87"/>
      <c r="B48" s="87"/>
      <c r="C48" s="87"/>
      <c r="D48" s="87"/>
      <c r="E48" s="87"/>
      <c r="F48" s="85"/>
      <c r="G48" s="83"/>
      <c r="H48" s="84"/>
    </row>
    <row r="49" spans="1:8" x14ac:dyDescent="0.25">
      <c r="A49" s="88" t="s">
        <v>48</v>
      </c>
      <c r="B49" s="89"/>
      <c r="C49" s="89"/>
      <c r="D49" s="89"/>
      <c r="E49" s="89"/>
      <c r="F49" s="89"/>
      <c r="G49" s="89"/>
      <c r="H49" s="89"/>
    </row>
    <row r="50" spans="1:8" ht="25.5" customHeight="1" x14ac:dyDescent="0.25">
      <c r="A50" s="88"/>
      <c r="B50" s="89"/>
      <c r="C50" s="89"/>
      <c r="D50" s="89"/>
      <c r="E50" s="89"/>
      <c r="F50" s="89"/>
      <c r="G50" s="118" t="s">
        <v>62</v>
      </c>
      <c r="H50" s="115"/>
    </row>
    <row r="51" spans="1:8" x14ac:dyDescent="0.25">
      <c r="A51" s="90" t="s">
        <v>49</v>
      </c>
      <c r="B51" s="90" t="s">
        <v>50</v>
      </c>
      <c r="C51" s="90" t="s">
        <v>51</v>
      </c>
      <c r="D51" s="90" t="s">
        <v>52</v>
      </c>
      <c r="E51" s="126" t="s">
        <v>53</v>
      </c>
      <c r="F51" s="126"/>
      <c r="G51" s="116" t="s">
        <v>51</v>
      </c>
    </row>
    <row r="52" spans="1:8" ht="15" customHeight="1" x14ac:dyDescent="0.25">
      <c r="A52" s="90" t="s">
        <v>63</v>
      </c>
      <c r="B52" s="90">
        <f>12130.7+11667.6+11279.8</f>
        <v>35078.100000000006</v>
      </c>
      <c r="C52" s="91">
        <f>F46</f>
        <v>552.26656892933727</v>
      </c>
      <c r="D52" s="92">
        <f>F47</f>
        <v>13017</v>
      </c>
      <c r="E52" s="137">
        <f>(C52+G52)*F40/B52+D52*F41/B52</f>
        <v>35.490350394395129</v>
      </c>
      <c r="F52" s="137"/>
      <c r="G52" s="117">
        <f>(313.1-129.2+203.94-119.85+124.5-118.72+172.94-96.61+204.81-118.93)/6</f>
        <v>72.663333333333327</v>
      </c>
    </row>
    <row r="53" spans="1:8" ht="11.25" customHeight="1" x14ac:dyDescent="0.25">
      <c r="A53" s="28"/>
    </row>
    <row r="54" spans="1:8" ht="11.25" customHeight="1" x14ac:dyDescent="0.25">
      <c r="A54" s="28"/>
      <c r="H54" s="103"/>
    </row>
    <row r="55" spans="1:8" ht="11.25" customHeight="1" x14ac:dyDescent="0.25">
      <c r="A55" s="28"/>
      <c r="H55" s="103"/>
    </row>
    <row r="56" spans="1:8" ht="11.25" customHeight="1" x14ac:dyDescent="0.25">
      <c r="A56" s="28"/>
    </row>
    <row r="57" spans="1:8" ht="11.25" customHeight="1" x14ac:dyDescent="0.25">
      <c r="A57" s="28"/>
    </row>
    <row r="58" spans="1:8" ht="11.25" customHeight="1" x14ac:dyDescent="0.25">
      <c r="A58" s="28"/>
    </row>
    <row r="59" spans="1:8" ht="11.25" customHeight="1" x14ac:dyDescent="0.25">
      <c r="A59" s="28"/>
    </row>
    <row r="60" spans="1:8" ht="11.25" customHeight="1" x14ac:dyDescent="0.25">
      <c r="A60" s="28"/>
    </row>
    <row r="61" spans="1:8" ht="11.25" customHeight="1" x14ac:dyDescent="0.25">
      <c r="A61" s="28"/>
    </row>
    <row r="62" spans="1:8" ht="11.25" customHeight="1" x14ac:dyDescent="0.25">
      <c r="A62" s="28"/>
    </row>
    <row r="63" spans="1:8" ht="11.25" customHeight="1" x14ac:dyDescent="0.25">
      <c r="A63" s="28"/>
    </row>
    <row r="64" spans="1:8" ht="11.25" customHeight="1" x14ac:dyDescent="0.25">
      <c r="A64" s="28"/>
    </row>
    <row r="65" spans="1:1" ht="11.25" customHeight="1" x14ac:dyDescent="0.25">
      <c r="A65" s="28"/>
    </row>
    <row r="66" spans="1:1" ht="11.25" customHeight="1" x14ac:dyDescent="0.25">
      <c r="A66" s="28"/>
    </row>
    <row r="67" spans="1:1" ht="11.25" customHeight="1" x14ac:dyDescent="0.25">
      <c r="A67" s="28"/>
    </row>
    <row r="68" spans="1:1" ht="11.25" customHeight="1" x14ac:dyDescent="0.25">
      <c r="A68" s="28"/>
    </row>
    <row r="69" spans="1:1" ht="11.25" customHeight="1" x14ac:dyDescent="0.25">
      <c r="A69" s="28"/>
    </row>
    <row r="70" spans="1:1" ht="11.25" customHeight="1" x14ac:dyDescent="0.25">
      <c r="A70" s="28"/>
    </row>
    <row r="71" spans="1:1" ht="11.25" customHeight="1" x14ac:dyDescent="0.25">
      <c r="A71" s="28"/>
    </row>
    <row r="72" spans="1:1" ht="11.25" customHeight="1" x14ac:dyDescent="0.25">
      <c r="A72" s="28"/>
    </row>
    <row r="73" spans="1:1" ht="11.25" customHeight="1" x14ac:dyDescent="0.25">
      <c r="A73" s="28"/>
    </row>
    <row r="74" spans="1:1" ht="11.25" customHeight="1" x14ac:dyDescent="0.25">
      <c r="A74" s="28"/>
    </row>
    <row r="75" spans="1:1" ht="11.25" customHeight="1" x14ac:dyDescent="0.25">
      <c r="A75" s="28"/>
    </row>
    <row r="76" spans="1:1" ht="11.25" customHeight="1" x14ac:dyDescent="0.25">
      <c r="A76" s="28"/>
    </row>
    <row r="77" spans="1:1" ht="11.25" customHeight="1" x14ac:dyDescent="0.25">
      <c r="A77" s="28"/>
    </row>
    <row r="78" spans="1:1" ht="11.25" customHeight="1" x14ac:dyDescent="0.25">
      <c r="A78" s="28"/>
    </row>
    <row r="79" spans="1:1" ht="11.25" customHeight="1" x14ac:dyDescent="0.25">
      <c r="A79" s="28"/>
    </row>
    <row r="80" spans="1:1" ht="11.25" customHeight="1" x14ac:dyDescent="0.25">
      <c r="A80" s="28"/>
    </row>
    <row r="81" spans="1:1" ht="11.25" customHeight="1" x14ac:dyDescent="0.25">
      <c r="A81" s="28"/>
    </row>
    <row r="82" spans="1:1" ht="11.25" customHeight="1" x14ac:dyDescent="0.25">
      <c r="A82" s="28"/>
    </row>
    <row r="83" spans="1:1" ht="11.25" customHeight="1" x14ac:dyDescent="0.25">
      <c r="A83" s="28"/>
    </row>
    <row r="84" spans="1:1" ht="11.25" customHeight="1" x14ac:dyDescent="0.25">
      <c r="A84" s="28"/>
    </row>
    <row r="85" spans="1:1" ht="11.25" customHeight="1" x14ac:dyDescent="0.25">
      <c r="A85" s="28"/>
    </row>
    <row r="86" spans="1:1" ht="11.25" customHeight="1" x14ac:dyDescent="0.25">
      <c r="A86" s="28"/>
    </row>
    <row r="87" spans="1:1" ht="11.25" customHeight="1" x14ac:dyDescent="0.25">
      <c r="A87" s="28"/>
    </row>
    <row r="88" spans="1:1" ht="11.25" customHeight="1" x14ac:dyDescent="0.25">
      <c r="A88" s="28"/>
    </row>
    <row r="89" spans="1:1" ht="11.25" customHeight="1" x14ac:dyDescent="0.25">
      <c r="A89" s="28"/>
    </row>
    <row r="90" spans="1:1" ht="11.25" customHeight="1" x14ac:dyDescent="0.25">
      <c r="A90" s="28"/>
    </row>
    <row r="91" spans="1:1" ht="11.25" customHeight="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</sheetData>
  <mergeCells count="29">
    <mergeCell ref="G4:G5"/>
    <mergeCell ref="B22:B23"/>
    <mergeCell ref="A1:G1"/>
    <mergeCell ref="A2:G2"/>
    <mergeCell ref="A3:G3"/>
    <mergeCell ref="A4:A5"/>
    <mergeCell ref="B4:B5"/>
    <mergeCell ref="C4:D4"/>
    <mergeCell ref="E4:F4"/>
    <mergeCell ref="G10:G11"/>
    <mergeCell ref="E52:F52"/>
    <mergeCell ref="C13:E13"/>
    <mergeCell ref="C22:E22"/>
    <mergeCell ref="A37:E37"/>
    <mergeCell ref="B31:B32"/>
    <mergeCell ref="C14:D14"/>
    <mergeCell ref="C23:D23"/>
    <mergeCell ref="A44:E44"/>
    <mergeCell ref="A45:E45"/>
    <mergeCell ref="A46:E46"/>
    <mergeCell ref="A43:E43"/>
    <mergeCell ref="A47:E47"/>
    <mergeCell ref="E51:F51"/>
    <mergeCell ref="A38:H38"/>
    <mergeCell ref="C31:E31"/>
    <mergeCell ref="C35:E35"/>
    <mergeCell ref="A39:E39"/>
    <mergeCell ref="A42:E42"/>
    <mergeCell ref="C32:D32"/>
  </mergeCells>
  <phoneticPr fontId="15" type="noConversion"/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Angelka</cp:lastModifiedBy>
  <cp:lastPrinted>2014-06-03T07:55:18Z</cp:lastPrinted>
  <dcterms:created xsi:type="dcterms:W3CDTF">2011-11-29T16:59:10Z</dcterms:created>
  <dcterms:modified xsi:type="dcterms:W3CDTF">2016-10-28T18:58:31Z</dcterms:modified>
</cp:coreProperties>
</file>