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0" windowWidth="19320" windowHeight="51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3" i="1" l="1"/>
  <c r="F37" i="1"/>
  <c r="E29" i="1"/>
  <c r="D52" i="1"/>
  <c r="B52" i="1"/>
  <c r="E30" i="1"/>
  <c r="E8" i="1"/>
  <c r="F13" i="1"/>
  <c r="F14" i="1" s="1"/>
  <c r="F35" i="1" s="1"/>
  <c r="G36" i="1" s="1"/>
  <c r="E34" i="1"/>
  <c r="F22" i="1"/>
  <c r="F23" i="1"/>
  <c r="E7" i="1"/>
  <c r="E21" i="1"/>
  <c r="E36" i="1"/>
  <c r="E17" i="1"/>
  <c r="F31" i="1"/>
  <c r="F32" i="1"/>
  <c r="E27" i="1"/>
  <c r="E26" i="1"/>
  <c r="E25" i="1"/>
  <c r="E20" i="1"/>
  <c r="E18" i="1"/>
  <c r="E16" i="1"/>
  <c r="E11" i="1"/>
  <c r="E12" i="1"/>
  <c r="E9" i="1"/>
  <c r="F39" i="1" l="1"/>
  <c r="F42" i="1" s="1"/>
  <c r="F46" i="1"/>
  <c r="C52" i="1" s="1"/>
  <c r="E52" i="1" s="1"/>
  <c r="G52" i="1" s="1"/>
</calcChain>
</file>

<file path=xl/sharedStrings.xml><?xml version="1.0" encoding="utf-8"?>
<sst xmlns="http://schemas.openxmlformats.org/spreadsheetml/2006/main" count="89" uniqueCount="66">
  <si>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</si>
  <si>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</si>
  <si>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</si>
  <si>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</si>
  <si>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</si>
  <si>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</si>
  <si>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</si>
  <si>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</si>
  <si>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</si>
  <si>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</si>
  <si>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</si>
  <si>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</si>
  <si>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</si>
  <si>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</si>
  <si>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</si>
  <si>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</si>
  <si>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</si>
  <si>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</si>
  <si>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</si>
  <si>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</si>
  <si>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</si>
  <si>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</si>
  <si>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</si>
  <si>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</si>
  <si>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</si>
  <si>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</si>
  <si>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</si>
  <si>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</si>
  <si>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</si>
  <si>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</si>
  <si>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</si>
  <si>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</si>
  <si>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</si>
  <si>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</si>
  <si>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</si>
  <si>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</si>
  <si>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</si>
  <si>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</si>
  <si>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</si>
  <si>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</si>
  <si>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</si>
  <si>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</si>
  <si>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</si>
  <si>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</si>
  <si>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</si>
  <si>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</si>
  <si>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</si>
  <si>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</si>
  <si>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</si>
  <si>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</si>
  <si>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</si>
  <si>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</si>
  <si>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</si>
  <si>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</si>
  <si>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</si>
  <si>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</si>
  <si>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</si>
  <si>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</si>
  <si>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</si>
  <si>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</si>
  <si>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</si>
  <si>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</si>
  <si>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</si>
  <si>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Корпус 1-3</t>
  </si>
  <si>
    <t xml:space="preserve"> </t>
  </si>
  <si>
    <t>по потреблению тепла (Гкал) с 01.05.16 г. по 25.05.16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</si>
</sst>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43" fontId="3" fillId="0" borderId="4" xfId="1" applyFont="1" applyBorder="1" applyAlignment="1">
      <alignment horizontal="right" vertical="center" wrapText="1"/>
    </xf>
    <xf numFmtId="43" fontId="3" fillId="0" borderId="6" xfId="1" applyFont="1" applyBorder="1" applyAlignment="1">
      <alignment horizontal="right" vertical="top" wrapText="1"/>
    </xf>
    <xf numFmtId="43" fontId="3" fillId="0" borderId="10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43" fontId="3" fillId="0" borderId="12" xfId="1" applyFont="1" applyBorder="1" applyAlignment="1">
      <alignment horizontal="right" vertical="center" wrapText="1"/>
    </xf>
    <xf numFmtId="43" fontId="3" fillId="0" borderId="18" xfId="1" applyFont="1" applyBorder="1" applyAlignment="1">
      <alignment horizontal="right" vertical="center" wrapText="1"/>
    </xf>
    <xf numFmtId="43" fontId="3" fillId="0" borderId="19" xfId="1" applyFont="1" applyBorder="1" applyAlignment="1">
      <alignment horizontal="right" vertical="center" wrapText="1"/>
    </xf>
    <xf numFmtId="43" fontId="4" fillId="0" borderId="20" xfId="1" applyFont="1" applyBorder="1" applyAlignment="1">
      <alignment horizontal="center" vertical="center" wrapText="1"/>
    </xf>
    <xf numFmtId="43" fontId="3" fillId="0" borderId="21" xfId="1" applyFont="1" applyBorder="1" applyAlignment="1">
      <alignment horizontal="right" vertical="center" wrapText="1"/>
    </xf>
    <xf numFmtId="43" fontId="6" fillId="0" borderId="12" xfId="1" applyFont="1" applyBorder="1" applyAlignment="1">
      <alignment horizontal="left" vertical="center" wrapText="1"/>
    </xf>
    <xf numFmtId="43" fontId="3" fillId="0" borderId="2" xfId="1" applyFont="1" applyBorder="1" applyAlignment="1">
      <alignment horizontal="right" vertical="center" wrapText="1"/>
    </xf>
    <xf numFmtId="43" fontId="3" fillId="0" borderId="16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43" fontId="0" fillId="0" borderId="0" xfId="0" applyNumberFormat="1"/>
    <xf numFmtId="43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43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43" fontId="6" fillId="2" borderId="1" xfId="1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right" vertical="center" wrapText="1"/>
    </xf>
    <xf numFmtId="43" fontId="6" fillId="3" borderId="20" xfId="1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 vertical="center" wrapText="1"/>
    </xf>
    <xf numFmtId="43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43" fontId="3" fillId="3" borderId="1" xfId="1" applyFont="1" applyFill="1" applyBorder="1" applyAlignment="1">
      <alignment horizontal="right" vertical="center" wrapText="1"/>
    </xf>
    <xf numFmtId="43" fontId="21" fillId="0" borderId="0" xfId="0" applyNumberFormat="1" applyFont="1"/>
    <xf numFmtId="43" fontId="6" fillId="0" borderId="0" xfId="0" applyNumberFormat="1" applyFont="1" applyAlignment="1">
      <alignment wrapText="1"/>
    </xf>
    <xf numFmtId="43" fontId="22" fillId="0" borderId="0" xfId="0" applyNumberFormat="1" applyFont="1" applyAlignment="1">
      <alignment wrapText="1"/>
    </xf>
    <xf numFmtId="43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43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43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43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43" fontId="20" fillId="0" borderId="3" xfId="1" applyFont="1" applyBorder="1"/>
    <xf numFmtId="43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43" fontId="17" fillId="0" borderId="22" xfId="1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0" zoomScaleNormal="120" workbookViewId="0">
      <selection activeCell="A2" sqref="A2:G2"/>
    </sheetView>
  </sheetViews>
  <sheetFormatPr defaultRowHeight="15" x14ac:dyDescent="0.25"/>
  <cols>
    <col min="1" max="1" width="13" customWidth="1"/>
    <col min="2" max="2" width="20.28515625" customWidth="1"/>
    <col min="3" max="3" width="12" customWidth="1"/>
    <col min="4" max="4" width="9.85546875" customWidth="1"/>
    <col min="5" max="6" width="11" customWidth="1"/>
    <col min="7" max="7" width="14" customWidth="1"/>
    <col min="8" max="8" width="8.5703125" bestFit="1" customWidth="1"/>
    <col min="9" max="9" width="15.42578125" bestFit="1" customWidth="1"/>
    <col min="11" max="11" width="15.42578125" bestFit="1" customWidth="1"/>
  </cols>
  <sheetData>
    <row r="1" spans="1:14" ht="13.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14" ht="16.5" customHeight="1" x14ac:dyDescent="0.25">
      <c r="A2" s="158" t="s">
        <v>65</v>
      </c>
      <c r="B2" s="158"/>
      <c r="C2" s="158"/>
      <c r="D2" s="158"/>
      <c r="E2" s="158"/>
      <c r="F2" s="158"/>
      <c r="G2" s="158"/>
    </row>
    <row r="3" spans="1:14" ht="25.5" customHeight="1" thickBot="1" x14ac:dyDescent="0.3">
      <c r="A3" s="159" t="s">
        <v>1</v>
      </c>
      <c r="B3" s="159"/>
      <c r="C3" s="159"/>
      <c r="D3" s="159"/>
      <c r="E3" s="159"/>
      <c r="F3" s="159"/>
      <c r="G3" s="159"/>
    </row>
    <row r="4" spans="1:14" ht="17.25" customHeight="1" thickBot="1" x14ac:dyDescent="0.3">
      <c r="A4" s="160" t="s">
        <v>2</v>
      </c>
      <c r="B4" s="154" t="s">
        <v>3</v>
      </c>
      <c r="C4" s="162" t="s">
        <v>4</v>
      </c>
      <c r="D4" s="163"/>
      <c r="E4" s="162" t="s">
        <v>5</v>
      </c>
      <c r="F4" s="163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61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1534.54</v>
      </c>
      <c r="D7" s="7">
        <v>1555.03</v>
      </c>
      <c r="E7" s="7">
        <f>D7-C7</f>
        <v>20.490000000000009</v>
      </c>
      <c r="F7" s="123">
        <v>20.49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2920.62</v>
      </c>
      <c r="D8" s="11">
        <v>2956.94</v>
      </c>
      <c r="E8" s="6">
        <f>D8-C8</f>
        <v>36.320000000000164</v>
      </c>
      <c r="F8" s="67">
        <v>36.32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1456.73</v>
      </c>
      <c r="D9" s="13">
        <v>1456.73</v>
      </c>
      <c r="E9" s="13">
        <f>D9-C9</f>
        <v>0</v>
      </c>
      <c r="F9" s="69">
        <v>0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64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265.27999999999997</v>
      </c>
      <c r="D11" s="7">
        <v>266.55</v>
      </c>
      <c r="E11" s="7">
        <f>D11-C11</f>
        <v>1.2700000000000387</v>
      </c>
      <c r="F11" s="67">
        <v>1.27</v>
      </c>
      <c r="G11" s="165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819.28</v>
      </c>
      <c r="D12" s="14">
        <v>819.28</v>
      </c>
      <c r="E12" s="14">
        <f>D12-C12</f>
        <v>0</v>
      </c>
      <c r="F12" s="69">
        <v>0</v>
      </c>
      <c r="G12" s="15"/>
    </row>
    <row r="13" spans="1:14" ht="15" customHeight="1" thickBot="1" x14ac:dyDescent="0.3">
      <c r="A13" s="49"/>
      <c r="B13" s="50"/>
      <c r="C13" s="138" t="s">
        <v>22</v>
      </c>
      <c r="D13" s="139"/>
      <c r="E13" s="140"/>
      <c r="F13" s="93">
        <f>SUM(F7:F12)</f>
        <v>58.080000000000005</v>
      </c>
      <c r="G13" s="26"/>
      <c r="H13" s="27"/>
      <c r="I13" s="28"/>
    </row>
    <row r="14" spans="1:14" ht="15.75" customHeight="1" thickBot="1" x14ac:dyDescent="0.3">
      <c r="A14" s="47"/>
      <c r="B14" s="48"/>
      <c r="C14" s="149" t="s">
        <v>56</v>
      </c>
      <c r="D14" s="150"/>
      <c r="E14" s="99">
        <v>0</v>
      </c>
      <c r="F14" s="94">
        <f>F13*E14+F13</f>
        <v>58.080000000000005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1786.03</v>
      </c>
      <c r="D16" s="6">
        <v>1809.09</v>
      </c>
      <c r="E16" s="7">
        <f>D16-C16</f>
        <v>23.059999999999945</v>
      </c>
      <c r="F16" s="67">
        <v>23.06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2831.24</v>
      </c>
      <c r="D17" s="6">
        <v>2867.07</v>
      </c>
      <c r="E17" s="7">
        <f>D17-C17</f>
        <v>35.830000000000382</v>
      </c>
      <c r="F17" s="67">
        <v>35.83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881.77</v>
      </c>
      <c r="D18" s="66">
        <v>881.77</v>
      </c>
      <c r="E18" s="66">
        <f>D18-C18</f>
        <v>0</v>
      </c>
      <c r="F18" s="69">
        <v>0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172.02</v>
      </c>
      <c r="D20" s="6">
        <v>174.62</v>
      </c>
      <c r="E20" s="7">
        <f>D20-C20</f>
        <v>2.5999999999999943</v>
      </c>
      <c r="F20" s="72">
        <v>2.6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1018.88</v>
      </c>
      <c r="D21" s="14">
        <v>1018.88</v>
      </c>
      <c r="E21" s="14">
        <f>D21-C21</f>
        <v>0</v>
      </c>
      <c r="F21" s="73">
        <v>0</v>
      </c>
      <c r="G21" s="15"/>
      <c r="H21" s="32"/>
    </row>
    <row r="22" spans="1:9" ht="15.75" customHeight="1" thickBot="1" x14ac:dyDescent="0.3">
      <c r="A22" s="51"/>
      <c r="B22" s="156"/>
      <c r="C22" s="141" t="s">
        <v>22</v>
      </c>
      <c r="D22" s="142"/>
      <c r="E22" s="143"/>
      <c r="F22" s="95">
        <f>SUM(F16:F21)</f>
        <v>61.49</v>
      </c>
      <c r="G22" s="34"/>
      <c r="H22" s="58"/>
      <c r="I22" s="35"/>
    </row>
    <row r="23" spans="1:9" ht="15" customHeight="1" thickBot="1" x14ac:dyDescent="0.3">
      <c r="A23" s="52"/>
      <c r="B23" s="157"/>
      <c r="C23" s="151" t="s">
        <v>57</v>
      </c>
      <c r="D23" s="152"/>
      <c r="E23" s="100">
        <v>0</v>
      </c>
      <c r="F23" s="102">
        <f>F22*E23+F22</f>
        <v>61.49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1719.65</v>
      </c>
      <c r="D25" s="6">
        <v>1742.47</v>
      </c>
      <c r="E25" s="7">
        <f>D25-C25</f>
        <v>22.819999999999936</v>
      </c>
      <c r="F25" s="71">
        <v>22.82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2845.83</v>
      </c>
      <c r="D26" s="6">
        <v>2881.33</v>
      </c>
      <c r="E26" s="7">
        <f>D26-C26</f>
        <v>35.5</v>
      </c>
      <c r="F26" s="75">
        <v>35.5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5614.67</v>
      </c>
      <c r="D27" s="13">
        <v>5614.67</v>
      </c>
      <c r="E27" s="14">
        <f>D27-C27</f>
        <v>0</v>
      </c>
      <c r="F27" s="73">
        <v>0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205.24</v>
      </c>
      <c r="D29" s="7">
        <v>209.66</v>
      </c>
      <c r="E29" s="6">
        <f>D29-C29</f>
        <v>4.4199999999999875</v>
      </c>
      <c r="F29" s="72">
        <v>4.42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1214.5</v>
      </c>
      <c r="D30" s="40">
        <v>1214.5</v>
      </c>
      <c r="E30" s="6">
        <f>D30-C30</f>
        <v>0</v>
      </c>
      <c r="F30" s="73">
        <v>0</v>
      </c>
      <c r="G30" s="56"/>
    </row>
    <row r="31" spans="1:9" ht="15.75" customHeight="1" thickBot="1" x14ac:dyDescent="0.3">
      <c r="A31" s="53"/>
      <c r="B31" s="147"/>
      <c r="C31" s="128" t="s">
        <v>22</v>
      </c>
      <c r="D31" s="129"/>
      <c r="E31" s="130"/>
      <c r="F31" s="96">
        <f>SUM(F25:F30)</f>
        <v>62.74</v>
      </c>
      <c r="G31" s="20"/>
    </row>
    <row r="32" spans="1:9" ht="15.75" customHeight="1" thickBot="1" x14ac:dyDescent="0.3">
      <c r="A32" s="54"/>
      <c r="B32" s="148"/>
      <c r="C32" s="135" t="s">
        <v>57</v>
      </c>
      <c r="D32" s="136"/>
      <c r="E32" s="101">
        <v>0</v>
      </c>
      <c r="F32" s="97">
        <f>F31*E32+F31</f>
        <v>62.74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634.77</v>
      </c>
      <c r="D34" s="44">
        <v>634.77</v>
      </c>
      <c r="E34" s="44">
        <f>D34-C34</f>
        <v>0</v>
      </c>
      <c r="F34" s="78">
        <v>0</v>
      </c>
      <c r="G34" s="39"/>
      <c r="I34" s="81"/>
    </row>
    <row r="35" spans="1:11" ht="17.25" customHeight="1" thickBot="1" x14ac:dyDescent="0.3">
      <c r="A35" s="21"/>
      <c r="B35" s="25"/>
      <c r="C35" s="131" t="s">
        <v>40</v>
      </c>
      <c r="D35" s="132"/>
      <c r="E35" s="133"/>
      <c r="F35" s="79">
        <f>F14+F23+F32+F34</f>
        <v>182.31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39718.910000000003</v>
      </c>
      <c r="D36" s="24">
        <v>39894.61</v>
      </c>
      <c r="E36" s="25">
        <f>D36-C36</f>
        <v>175.69999999999709</v>
      </c>
      <c r="F36" s="106">
        <v>175.7</v>
      </c>
      <c r="G36" s="98">
        <f>F37/F35</f>
        <v>0.96374307498217315</v>
      </c>
      <c r="I36" s="81"/>
    </row>
    <row r="37" spans="1:11" ht="15.75" customHeight="1" thickBot="1" x14ac:dyDescent="0.3">
      <c r="A37" s="144" t="s">
        <v>44</v>
      </c>
      <c r="B37" s="145"/>
      <c r="C37" s="145"/>
      <c r="D37" s="145"/>
      <c r="E37" s="146"/>
      <c r="F37" s="106">
        <f>F36</f>
        <v>175.7</v>
      </c>
      <c r="G37" s="46"/>
      <c r="I37" s="81"/>
    </row>
    <row r="38" spans="1:11" x14ac:dyDescent="0.25">
      <c r="A38" s="127" t="s">
        <v>64</v>
      </c>
      <c r="B38" s="127"/>
      <c r="C38" s="127"/>
      <c r="D38" s="127"/>
      <c r="E38" s="127"/>
      <c r="F38" s="127"/>
      <c r="G38" s="127"/>
      <c r="H38" s="127"/>
    </row>
    <row r="39" spans="1:11" x14ac:dyDescent="0.25">
      <c r="A39" s="134" t="s">
        <v>45</v>
      </c>
      <c r="B39" s="134"/>
      <c r="C39" s="134"/>
      <c r="D39" s="134"/>
      <c r="E39" s="134"/>
      <c r="F39" s="82">
        <f>((F7+F8+F11)*(1+E14)+(F16+F17+F20)*(1+E23)+(F25+F26+F29)*(1+E32))*G36</f>
        <v>175.7</v>
      </c>
      <c r="G39" s="83"/>
      <c r="H39" s="84"/>
    </row>
    <row r="40" spans="1:11" x14ac:dyDescent="0.25">
      <c r="A40" s="113" t="s">
        <v>58</v>
      </c>
      <c r="B40" s="112"/>
      <c r="C40" s="112"/>
      <c r="D40" s="112"/>
      <c r="E40" s="112"/>
      <c r="F40" s="82">
        <v>1925.88</v>
      </c>
      <c r="G40" s="83"/>
      <c r="H40" s="84"/>
    </row>
    <row r="41" spans="1:11" x14ac:dyDescent="0.25">
      <c r="A41" s="113" t="s">
        <v>59</v>
      </c>
      <c r="B41" s="112"/>
      <c r="C41" s="112"/>
      <c r="D41" s="112"/>
      <c r="E41" s="112"/>
      <c r="F41" s="82">
        <v>3.18</v>
      </c>
      <c r="G41" s="83"/>
      <c r="H41" s="84"/>
    </row>
    <row r="42" spans="1:11" ht="17.25" customHeight="1" x14ac:dyDescent="0.25">
      <c r="A42" s="125" t="s">
        <v>46</v>
      </c>
      <c r="B42" s="125"/>
      <c r="C42" s="125"/>
      <c r="D42" s="125"/>
      <c r="E42" s="125"/>
      <c r="F42" s="85">
        <f>F39/F37*100</f>
        <v>100</v>
      </c>
      <c r="G42" s="83"/>
      <c r="H42" s="84"/>
    </row>
    <row r="43" spans="1:11" ht="27" customHeight="1" x14ac:dyDescent="0.25">
      <c r="A43" s="125" t="s">
        <v>54</v>
      </c>
      <c r="B43" s="125"/>
      <c r="C43" s="125"/>
      <c r="D43" s="125"/>
      <c r="E43" s="125"/>
      <c r="F43" s="85">
        <f>(2056*F44+312*F45)/F40</f>
        <v>132.60090971400086</v>
      </c>
      <c r="G43" s="104"/>
      <c r="H43" s="84"/>
      <c r="I43" s="81"/>
    </row>
    <row r="44" spans="1:11" ht="17.25" customHeight="1" x14ac:dyDescent="0.25">
      <c r="A44" s="153" t="s">
        <v>60</v>
      </c>
      <c r="B44" s="153"/>
      <c r="C44" s="153"/>
      <c r="D44" s="153"/>
      <c r="E44" s="153"/>
      <c r="F44" s="114">
        <v>98.22</v>
      </c>
      <c r="G44" s="104"/>
      <c r="H44" s="84"/>
      <c r="I44" s="81"/>
    </row>
    <row r="45" spans="1:11" ht="24.75" customHeight="1" x14ac:dyDescent="0.25">
      <c r="A45" s="153" t="s">
        <v>61</v>
      </c>
      <c r="B45" s="153"/>
      <c r="C45" s="153"/>
      <c r="D45" s="153"/>
      <c r="E45" s="153"/>
      <c r="F45" s="114">
        <v>171.26</v>
      </c>
      <c r="G45" s="104"/>
      <c r="H45" s="84"/>
      <c r="I45" s="81"/>
    </row>
    <row r="46" spans="1:11" ht="27" customHeight="1" x14ac:dyDescent="0.25">
      <c r="A46" s="125" t="s">
        <v>55</v>
      </c>
      <c r="B46" s="125"/>
      <c r="C46" s="125"/>
      <c r="D46" s="125"/>
      <c r="E46" s="125"/>
      <c r="F46" s="85">
        <f>F37-F43-F34*G36</f>
        <v>43.099090285999125</v>
      </c>
      <c r="G46" s="105"/>
      <c r="H46" s="84"/>
      <c r="K46" s="81"/>
    </row>
    <row r="47" spans="1:11" ht="18.75" customHeight="1" x14ac:dyDescent="0.25">
      <c r="A47" s="125" t="s">
        <v>47</v>
      </c>
      <c r="B47" s="125"/>
      <c r="C47" s="125"/>
      <c r="D47" s="125"/>
      <c r="E47" s="125"/>
      <c r="F47" s="86">
        <v>5294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62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26" t="s">
        <v>53</v>
      </c>
      <c r="F51" s="126"/>
      <c r="G51" s="116" t="s">
        <v>51</v>
      </c>
    </row>
    <row r="52" spans="1:8" ht="15" customHeight="1" x14ac:dyDescent="0.25">
      <c r="A52" s="90" t="s">
        <v>63</v>
      </c>
      <c r="B52" s="90">
        <f>12130.7+11667.6+11279.8</f>
        <v>35078.100000000006</v>
      </c>
      <c r="C52" s="91">
        <f>F46</f>
        <v>43.099090285999125</v>
      </c>
      <c r="D52" s="92">
        <f>F47</f>
        <v>5294</v>
      </c>
      <c r="E52" s="137">
        <f>(C52)*F40/B52+D52*F41/B52</f>
        <v>2.8461802663200113</v>
      </c>
      <c r="F52" s="137"/>
      <c r="G52" s="117">
        <f>72.66*6-E52*B52/1925.88</f>
        <v>384.11949280328992</v>
      </c>
    </row>
    <row r="53" spans="1:8" ht="11.25" customHeight="1" x14ac:dyDescent="0.25">
      <c r="A53" s="28"/>
    </row>
    <row r="54" spans="1:8" ht="11.25" customHeight="1" x14ac:dyDescent="0.25">
      <c r="A54" s="28"/>
      <c r="H54" s="103"/>
    </row>
    <row r="55" spans="1:8" ht="11.25" customHeight="1" x14ac:dyDescent="0.25">
      <c r="A55" s="28"/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29">
    <mergeCell ref="G4:G5"/>
    <mergeCell ref="B22:B23"/>
    <mergeCell ref="A1:G1"/>
    <mergeCell ref="A2:G2"/>
    <mergeCell ref="A3:G3"/>
    <mergeCell ref="A4:A5"/>
    <mergeCell ref="B4:B5"/>
    <mergeCell ref="C4:D4"/>
    <mergeCell ref="E4:F4"/>
    <mergeCell ref="G10:G11"/>
    <mergeCell ref="E52:F52"/>
    <mergeCell ref="C13:E13"/>
    <mergeCell ref="C22:E22"/>
    <mergeCell ref="A37:E37"/>
    <mergeCell ref="B31:B32"/>
    <mergeCell ref="C14:D14"/>
    <mergeCell ref="C23:D23"/>
    <mergeCell ref="A44:E44"/>
    <mergeCell ref="A45:E45"/>
    <mergeCell ref="A46:E46"/>
    <mergeCell ref="A43:E43"/>
    <mergeCell ref="A47:E47"/>
    <mergeCell ref="E51:F51"/>
    <mergeCell ref="A38:H38"/>
    <mergeCell ref="C31:E31"/>
    <mergeCell ref="C35:E35"/>
    <mergeCell ref="A39:E39"/>
    <mergeCell ref="A42:E42"/>
    <mergeCell ref="C32:D32"/>
  </mergeCells>
  <phoneticPr fontId="15" type="noConversion"/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2014-06-03T07:55:18Z</cp:lastPrinted>
  <dcterms:created xsi:type="dcterms:W3CDTF">2011-11-29T16:59:10Z</dcterms:created>
  <dcterms:modified xsi:type="dcterms:W3CDTF">2016-07-01T17:42:20Z</dcterms:modified>
</cp:coreProperties>
</file>