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095" windowWidth="18780" windowHeight="7935" activeTab="2"/>
  </bookViews>
  <sheets>
    <sheet name="Счётчики" sheetId="4" r:id="rId1"/>
    <sheet name="Отопление" sheetId="9" r:id="rId2"/>
    <sheet name="Платежная квитанция" sheetId="10" r:id="rId3"/>
  </sheets>
  <calcPr calcId="145621" refMode="R1C1"/>
</workbook>
</file>

<file path=xl/calcChain.xml><?xml version="1.0" encoding="utf-8"?>
<calcChain xmlns="http://schemas.openxmlformats.org/spreadsheetml/2006/main">
  <c r="G14" i="4" l="1"/>
  <c r="G13" i="4"/>
  <c r="G12" i="4"/>
  <c r="G11" i="4"/>
  <c r="G7" i="4"/>
  <c r="G8" i="4"/>
  <c r="A12" i="4"/>
  <c r="G15" i="4" l="1"/>
  <c r="F8" i="9" s="1"/>
  <c r="G9" i="4"/>
  <c r="C5" i="10" l="1"/>
  <c r="C6" i="10" s="1"/>
  <c r="G16" i="4"/>
  <c r="E5" i="10" l="1"/>
  <c r="E6" i="10" s="1"/>
  <c r="D10" i="10" s="1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<sst xmlns="http://schemas.openxmlformats.org/spreadsheetml/2006/main" count="63" uniqueCount="60">
  <si>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</si>
  <si>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</si>
  <si>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</si>
  <si>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</si>
  <si>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</si>
  <si>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</si>
  <si>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</si>
  <si>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</si>
  <si>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</si>
  <si>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</si>
  <si>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</si>
  <si>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</si>
  <si>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</si>
  <si>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</si>
  <si>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</si>
  <si>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</si>
  <si>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</si>
  <si>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</si>
  <si>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</si>
  <si>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</si>
  <si>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</si>
  <si>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</si>
  <si>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</si>
  <si>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</si>
  <si>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</si>
  <si>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</si>
  <si>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</si>
  <si>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</si>
  <si>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</si>
  <si>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</si>
  <si>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</si>
  <si>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</si>
  <si>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</si>
  <si>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</si>
  <si>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</si>
  <si>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</si>
  <si>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</si>
  <si>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</si>
  <si>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</si>
  <si>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</si>
  <si>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</si>
  <si>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</si>
  <si>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</si>
  <si>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</si>
  <si>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</si>
  <si>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</si>
  <si>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</si>
  <si>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</si>
  <si>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</si>
  <si>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</si>
  <si>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</si>
  <si>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</si>
  <si>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</si>
  <si>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</si>
  <si>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</si>
  <si>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</si>
  <si>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ОТЧЕТ декабрь 2016 г.</t>
  </si>
  <si>
    <t>показаний общего прибора учета тепловой энергии отопления за декабрь 2016 г.</t>
  </si>
  <si>
    <t>декабрь 2016 г.</t>
  </si>
  <si>
    <t>формулы 10 и 12 -4425 кВт*ч х  Si/10560,1 кв.м. х 3,37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</si>
</sst>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9" formatCode="_-* #,##0.00_р_._-;\-* #,##0.00_р_._-;_-* &quot;-&quot;???_р_._-;_-@_-"/>
    <numFmt numFmtId="170" formatCode="_-* #,##0.000_р_._-;\-* #,##0.000_р_._-;_-* &quot;-&quot;??_р_._-;_-@_-"/>
    <numFmt numFmtId="171" formatCode="dd/mm/yy;@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0" xfId="3" applyFont="1" applyAlignment="1">
      <alignment horizontal="center"/>
    </xf>
    <xf numFmtId="0" fontId="6" fillId="0" borderId="0" xfId="0" applyFont="1"/>
    <xf numFmtId="165" fontId="6" fillId="0" borderId="0" xfId="3" applyFont="1"/>
    <xf numFmtId="14" fontId="6" fillId="0" borderId="0" xfId="3" applyNumberFormat="1" applyFont="1" applyAlignment="1">
      <alignment horizontal="center"/>
    </xf>
    <xf numFmtId="165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0" fontId="11" fillId="0" borderId="0" xfId="0" applyFont="1"/>
    <xf numFmtId="165" fontId="11" fillId="0" borderId="0" xfId="3" applyFont="1"/>
    <xf numFmtId="165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165" fontId="6" fillId="0" borderId="1" xfId="3" applyFont="1" applyBorder="1" applyAlignment="1">
      <alignment horizontal="center"/>
    </xf>
    <xf numFmtId="165" fontId="6" fillId="0" borderId="1" xfId="3" applyFont="1" applyBorder="1"/>
    <xf numFmtId="171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165" fontId="5" fillId="0" borderId="2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0" xfId="3" applyFont="1"/>
    <xf numFmtId="0" fontId="20" fillId="0" borderId="0" xfId="0" applyFont="1" applyAlignment="1">
      <alignment horizontal="center"/>
    </xf>
    <xf numFmtId="165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5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65" fontId="22" fillId="0" borderId="2" xfId="4" applyFont="1" applyBorder="1" applyAlignment="1">
      <alignment horizontal="center" vertical="center" wrapText="1"/>
    </xf>
    <xf numFmtId="165" fontId="22" fillId="0" borderId="2" xfId="4" applyFont="1" applyBorder="1" applyAlignment="1">
      <alignment horizontal="center"/>
    </xf>
    <xf numFmtId="165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4" applyFont="1" applyBorder="1" applyAlignment="1">
      <alignment horizontal="center" vertical="center" wrapText="1"/>
    </xf>
    <xf numFmtId="165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65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43" fontId="8" fillId="0" borderId="2" xfId="4" applyNumberFormat="1" applyFont="1" applyBorder="1"/>
    <xf numFmtId="169" fontId="16" fillId="0" borderId="2" xfId="4" applyNumberFormat="1" applyFont="1" applyBorder="1"/>
    <xf numFmtId="43" fontId="17" fillId="0" borderId="2" xfId="4" applyNumberFormat="1" applyFont="1" applyBorder="1"/>
    <xf numFmtId="169" fontId="17" fillId="0" borderId="2" xfId="0" applyNumberFormat="1" applyFont="1" applyBorder="1"/>
    <xf numFmtId="0" fontId="12" fillId="0" borderId="0" xfId="0" applyFont="1" applyAlignment="1">
      <alignment horizontal="left"/>
    </xf>
    <xf numFmtId="170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65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65" fontId="5" fillId="3" borderId="5" xfId="3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4" fontId="4" fillId="0" borderId="0" xfId="4" applyNumberFormat="1" applyFont="1"/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F19" sqref="F19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90" t="s">
        <v>56</v>
      </c>
      <c r="B1" s="90"/>
      <c r="C1" s="90"/>
      <c r="D1" s="90"/>
      <c r="E1" s="90"/>
      <c r="F1" s="90"/>
      <c r="G1" s="90"/>
    </row>
    <row r="3" spans="1:9" x14ac:dyDescent="0.2">
      <c r="A3" s="86" t="s">
        <v>12</v>
      </c>
      <c r="B3" s="86"/>
      <c r="C3" s="86"/>
      <c r="D3" s="86"/>
      <c r="E3" s="86"/>
      <c r="F3" s="86"/>
      <c r="G3" s="86"/>
    </row>
    <row r="4" spans="1:9" ht="13.5" thickBot="1" x14ac:dyDescent="0.25"/>
    <row r="5" spans="1:9" s="3" customFormat="1" ht="54.75" customHeight="1" x14ac:dyDescent="0.2">
      <c r="A5" s="29" t="s">
        <v>1</v>
      </c>
      <c r="B5" s="82" t="s">
        <v>0</v>
      </c>
      <c r="C5" s="82" t="s">
        <v>2</v>
      </c>
      <c r="D5" s="82" t="s">
        <v>3</v>
      </c>
      <c r="E5" s="83" t="s">
        <v>4</v>
      </c>
      <c r="F5" s="83" t="s">
        <v>4</v>
      </c>
      <c r="G5" s="83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2219</v>
      </c>
      <c r="F7" s="30">
        <v>2338</v>
      </c>
      <c r="G7" s="12">
        <f>(F7-E7)*15</f>
        <v>1785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2002</v>
      </c>
      <c r="F8" s="30">
        <v>2090</v>
      </c>
      <c r="G8" s="12">
        <f>(F8-E8)*30</f>
        <v>2640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4425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98715</v>
      </c>
      <c r="F11" s="14">
        <v>99574</v>
      </c>
      <c r="G11" s="47">
        <f>(F11-E11)*1</f>
        <v>859</v>
      </c>
      <c r="I11" s="79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78968</v>
      </c>
      <c r="F12" s="14">
        <v>79966</v>
      </c>
      <c r="G12" s="12">
        <f>(F12-E12)*1</f>
        <v>998</v>
      </c>
      <c r="H12" s="23"/>
      <c r="I12" s="80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1">
        <v>28840</v>
      </c>
      <c r="F13" s="81">
        <v>30344</v>
      </c>
      <c r="G13" s="12">
        <f>(F13-E13)*1</f>
        <v>1504</v>
      </c>
      <c r="I13" s="79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8">
        <v>14125</v>
      </c>
      <c r="F14" s="78">
        <v>15466</v>
      </c>
      <c r="G14" s="12">
        <f>(F14-E14)*1</f>
        <v>1341</v>
      </c>
      <c r="I14" s="79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4702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9127</v>
      </c>
    </row>
    <row r="17" spans="1:7" ht="15.75" x14ac:dyDescent="0.25">
      <c r="A17" s="87" t="s">
        <v>8</v>
      </c>
      <c r="B17" s="88"/>
      <c r="C17" s="88"/>
      <c r="D17" s="89"/>
      <c r="E17" s="42">
        <v>42702</v>
      </c>
      <c r="F17" s="42">
        <v>42725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57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1206.8800000000001</v>
      </c>
      <c r="D5" s="57">
        <v>1414.88</v>
      </c>
      <c r="E5" s="58">
        <v>208</v>
      </c>
      <c r="F5" s="58">
        <v>208</v>
      </c>
    </row>
    <row r="6" spans="1:6" ht="15.75" x14ac:dyDescent="0.25">
      <c r="A6" s="59"/>
      <c r="B6" s="60"/>
      <c r="C6" s="84">
        <v>42702</v>
      </c>
      <c r="D6" s="84">
        <v>42725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(F5*1991.37-602*101.56+Счётчики!G15*3.37)/F7+(5.33+6.51+2.82+5.78+8.79)/7</f>
        <v>39.110192178916051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5" sqref="C5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58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4425</v>
      </c>
      <c r="D5" s="68"/>
      <c r="E5" s="67">
        <f>C5</f>
        <v>4425</v>
      </c>
    </row>
    <row r="6" spans="1:5" ht="15" x14ac:dyDescent="0.35">
      <c r="A6" s="95" t="s">
        <v>41</v>
      </c>
      <c r="B6" s="95"/>
      <c r="C6" s="69">
        <f>SUM(C5:C5)</f>
        <v>4425</v>
      </c>
      <c r="D6" s="70"/>
      <c r="E6" s="69">
        <f>SUM(E5:E5)</f>
        <v>4425</v>
      </c>
    </row>
    <row r="7" spans="1:5" ht="15" x14ac:dyDescent="0.25">
      <c r="A7" s="71" t="s">
        <v>59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85">
        <f>E6/10560.1*3.37</f>
        <v>1.4121315139061184</v>
      </c>
      <c r="E10" s="74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5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6"/>
      <c r="B18" s="76"/>
      <c r="C18" s="77"/>
      <c r="D18" s="77"/>
      <c r="E18" s="77"/>
      <c r="F18" s="77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2016-11-23T13:52:36Z</cp:lastPrinted>
  <dcterms:created xsi:type="dcterms:W3CDTF">1996-10-08T23:32:33Z</dcterms:created>
  <dcterms:modified xsi:type="dcterms:W3CDTF">2017-01-18T15:46:04Z</dcterms:modified>
</cp:coreProperties>
</file>