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Nuestro\Yu\Сайты\Материал\"/>
    </mc:Choice>
  </mc:AlternateContent>
  <bookViews>
    <workbookView xWindow="0" yWindow="0" windowWidth="19950" windowHeight="7485"/>
  </bookViews>
  <sheets>
    <sheet name="Лист1" sheetId="3" r:id="rId1"/>
  </sheets>
  <calcPr calcId="152511"/>
</workbook>
</file>

<file path=xl/calcChain.xml><?xml version="1.0" encoding="utf-8"?>
<calcChain xmlns="http://schemas.openxmlformats.org/spreadsheetml/2006/main">
  <c r="G8" i="3" l="1"/>
  <c r="G9" i="3"/>
  <c r="G10" i="3"/>
  <c r="G11" i="3"/>
  <c r="G12" i="3"/>
  <c r="G13" i="3"/>
  <c r="G18" i="3"/>
  <c r="G19" i="3"/>
  <c r="G21" i="3" s="1"/>
  <c r="G20" i="3"/>
  <c r="G25" i="3"/>
  <c r="G27" i="3" s="1"/>
  <c r="G14" i="3"/>
  <c r="G34" i="3" l="1"/>
  <c r="G36" i="3"/>
</calcChain>
</file>

<file path=xl/sharedStrings.xml><?xml version="1.0" encoding="utf-8"?>
<sst xmlns="http://schemas.openxmlformats.org/spreadsheetml/2006/main" count="45" uniqueCount="39">
  <si>
    <t>№ п/п</t>
  </si>
  <si>
    <t>Наименование потребителя</t>
  </si>
  <si>
    <t>Коэфф. ТТ</t>
  </si>
  <si>
    <t>Электрощитовая ЖД 1/2</t>
  </si>
  <si>
    <t>008034020001000</t>
  </si>
  <si>
    <t>Ввод №1 (гаражи)</t>
  </si>
  <si>
    <t>Ввод №2 (гаражи)</t>
  </si>
  <si>
    <t>009217025000777</t>
  </si>
  <si>
    <t>Гаражи АВР</t>
  </si>
  <si>
    <t>ИТОГО</t>
  </si>
  <si>
    <t>ВСЕГО</t>
  </si>
  <si>
    <t>даты снятия показаний</t>
  </si>
  <si>
    <t xml:space="preserve">Главный инженер </t>
  </si>
  <si>
    <t>008034020000676</t>
  </si>
  <si>
    <t>Водомер насосная</t>
  </si>
  <si>
    <t>Водомер в проходе напротив г.б.№80(помещение охраны)</t>
  </si>
  <si>
    <t>гараж-стоянка</t>
  </si>
  <si>
    <t>потери</t>
  </si>
  <si>
    <t>Плата за коммунальные услуги на один гараж</t>
  </si>
  <si>
    <t>0865880500054395</t>
  </si>
  <si>
    <t>Вентиляция парковки К1</t>
  </si>
  <si>
    <t>0722870202838993</t>
  </si>
  <si>
    <t>Вентиляция парковки К2</t>
  </si>
  <si>
    <t>Вентиляция парковки К3</t>
  </si>
  <si>
    <t>01865303-08</t>
  </si>
  <si>
    <t>Водомер за дверью Д11</t>
  </si>
  <si>
    <t>Подземный гараж дом 1 Ленинский проспект корпус №4</t>
  </si>
  <si>
    <t xml:space="preserve">I. показания общих приборов учёта электроэнергии </t>
  </si>
  <si>
    <t xml:space="preserve">II. показаний общих приборов учёта холодной воды </t>
  </si>
  <si>
    <t xml:space="preserve">III. показаний общих приборов учёта тепловой энергии </t>
  </si>
  <si>
    <t xml:space="preserve">IV. вывоз мусора </t>
  </si>
  <si>
    <t>№ ОПУ</t>
  </si>
  <si>
    <t>Показания кВт/ч, куб.м., Гкал</t>
  </si>
  <si>
    <t>Показания для расчёта, кВт/ч, куб.м., Гкал</t>
  </si>
  <si>
    <t>SA-94/2М №028991</t>
  </si>
  <si>
    <t>10-071544-АВ</t>
  </si>
  <si>
    <t>V. Налог с УСН</t>
  </si>
  <si>
    <t>Индюков А.А.</t>
  </si>
  <si>
    <t>ОТЧЕТ Декабрь 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</si>
</sst>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6" formatCode="#,##0.00&quot;р.&quot;;\-#,##0.00&quot;р.&quot;"/>
    <numFmt numFmtId="187" formatCode="_(* #,##0.00_);_(* \(#,##0.00\);_(* &quot;-&quot;??_);_(@_)"/>
    <numFmt numFmtId="188" formatCode="dd/mm/yy;@"/>
    <numFmt numFmtId="196" formatCode="#,##0.00_ ;\-#,##0.00\ "/>
  </numFmts>
  <fonts count="10" x14ac:knownFonts="1">
    <font>
      <sz val="10"/>
      <name val="Arial"/>
    </font>
    <font>
      <sz val="10"/>
      <name val="Arial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u val="singleAccounting"/>
      <sz val="14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b/>
      <u val="singleAccounting"/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63">
    <xf numFmtId="0" fontId="0" fillId="0" borderId="0" xfId="0"/>
    <xf numFmtId="187" fontId="0" fillId="0" borderId="0" xfId="1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87" fontId="3" fillId="0" borderId="2" xfId="1" applyFont="1" applyBorder="1" applyAlignment="1">
      <alignment horizontal="center" vertical="center" wrapText="1"/>
    </xf>
    <xf numFmtId="187" fontId="3" fillId="0" borderId="3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4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187" fontId="3" fillId="0" borderId="4" xfId="1" applyFont="1" applyBorder="1" applyAlignment="1">
      <alignment horizontal="center"/>
    </xf>
    <xf numFmtId="187" fontId="3" fillId="0" borderId="4" xfId="1" applyFont="1" applyBorder="1"/>
    <xf numFmtId="0" fontId="3" fillId="0" borderId="5" xfId="0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187" fontId="3" fillId="2" borderId="5" xfId="1" applyFont="1" applyFill="1" applyBorder="1" applyAlignment="1">
      <alignment horizontal="center"/>
    </xf>
    <xf numFmtId="187" fontId="3" fillId="0" borderId="5" xfId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87" fontId="4" fillId="0" borderId="5" xfId="1" applyFont="1" applyBorder="1" applyAlignment="1">
      <alignment horizontal="center"/>
    </xf>
    <xf numFmtId="188" fontId="3" fillId="0" borderId="5" xfId="1" applyNumberFormat="1" applyFont="1" applyBorder="1" applyAlignment="1"/>
    <xf numFmtId="14" fontId="3" fillId="0" borderId="0" xfId="1" applyNumberFormat="1" applyFont="1" applyAlignment="1">
      <alignment horizontal="center"/>
    </xf>
    <xf numFmtId="0" fontId="3" fillId="0" borderId="0" xfId="0" applyFont="1"/>
    <xf numFmtId="187" fontId="3" fillId="0" borderId="0" xfId="1" applyFont="1"/>
    <xf numFmtId="187" fontId="3" fillId="0" borderId="0" xfId="1" applyFont="1" applyAlignment="1">
      <alignment horizontal="center"/>
    </xf>
    <xf numFmtId="0" fontId="5" fillId="0" borderId="0" xfId="0" applyFont="1"/>
    <xf numFmtId="0" fontId="7" fillId="0" borderId="0" xfId="0" applyFont="1"/>
    <xf numFmtId="187" fontId="7" fillId="0" borderId="0" xfId="1" applyFont="1"/>
    <xf numFmtId="166" fontId="6" fillId="0" borderId="0" xfId="1" applyNumberFormat="1" applyFont="1"/>
    <xf numFmtId="0" fontId="2" fillId="0" borderId="7" xfId="0" applyFont="1" applyBorder="1" applyAlignment="1">
      <alignment horizontal="center"/>
    </xf>
    <xf numFmtId="0" fontId="3" fillId="0" borderId="5" xfId="0" applyFont="1" applyBorder="1"/>
    <xf numFmtId="187" fontId="5" fillId="0" borderId="0" xfId="1" applyFont="1" applyBorder="1" applyAlignment="1">
      <alignment horizontal="center"/>
    </xf>
    <xf numFmtId="1" fontId="3" fillId="0" borderId="5" xfId="1" applyNumberFormat="1" applyFont="1" applyBorder="1" applyAlignment="1">
      <alignment horizontal="center"/>
    </xf>
    <xf numFmtId="0" fontId="3" fillId="0" borderId="7" xfId="0" applyFont="1" applyBorder="1"/>
    <xf numFmtId="1" fontId="9" fillId="0" borderId="5" xfId="1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8" fillId="0" borderId="0" xfId="1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14" fontId="3" fillId="0" borderId="5" xfId="1" applyNumberFormat="1" applyFont="1" applyBorder="1" applyAlignment="1">
      <alignment horizontal="center"/>
    </xf>
    <xf numFmtId="0" fontId="3" fillId="0" borderId="5" xfId="0" applyFont="1" applyBorder="1" applyAlignment="1">
      <alignment horizontal="left" vertical="center" wrapText="1" indent="1"/>
    </xf>
    <xf numFmtId="0" fontId="3" fillId="0" borderId="5" xfId="1" applyNumberFormat="1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87" fontId="3" fillId="0" borderId="5" xfId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187" fontId="8" fillId="0" borderId="0" xfId="1" applyFont="1" applyBorder="1" applyAlignment="1">
      <alignment horizontal="left"/>
    </xf>
    <xf numFmtId="187" fontId="3" fillId="2" borderId="8" xfId="1" applyFont="1" applyFill="1" applyBorder="1" applyAlignment="1">
      <alignment horizontal="center"/>
    </xf>
    <xf numFmtId="2" fontId="9" fillId="0" borderId="5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3" fillId="0" borderId="5" xfId="1" applyNumberFormat="1" applyFont="1" applyBorder="1" applyAlignment="1">
      <alignment horizontal="center"/>
    </xf>
    <xf numFmtId="0" fontId="3" fillId="3" borderId="5" xfId="1" applyNumberFormat="1" applyFont="1" applyFill="1" applyBorder="1" applyAlignment="1">
      <alignment horizontal="center"/>
    </xf>
    <xf numFmtId="1" fontId="3" fillId="0" borderId="5" xfId="1" applyNumberFormat="1" applyFont="1" applyFill="1" applyBorder="1" applyAlignment="1">
      <alignment horizontal="center"/>
    </xf>
    <xf numFmtId="14" fontId="0" fillId="0" borderId="5" xfId="0" applyNumberFormat="1" applyBorder="1"/>
    <xf numFmtId="188" fontId="3" fillId="3" borderId="5" xfId="1" applyNumberFormat="1" applyFont="1" applyFill="1" applyBorder="1" applyAlignment="1"/>
    <xf numFmtId="196" fontId="3" fillId="0" borderId="5" xfId="1" applyNumberFormat="1" applyFont="1" applyBorder="1" applyAlignment="1">
      <alignment horizontal="center"/>
    </xf>
    <xf numFmtId="0" fontId="3" fillId="0" borderId="0" xfId="0" applyFont="1" applyFill="1"/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abSelected="1" workbookViewId="0">
      <selection activeCell="F28" sqref="F28"/>
    </sheetView>
  </sheetViews>
  <sheetFormatPr defaultRowHeight="12.75" outlineLevelRow="1" x14ac:dyDescent="0.2"/>
  <cols>
    <col min="1" max="1" width="7" customWidth="1"/>
    <col min="2" max="2" width="23.85546875" customWidth="1"/>
    <col min="3" max="3" width="38" customWidth="1"/>
    <col min="4" max="4" width="10.140625" customWidth="1"/>
    <col min="5" max="5" width="12.7109375" style="1" customWidth="1"/>
    <col min="6" max="6" width="14" style="1" customWidth="1"/>
    <col min="7" max="7" width="17.5703125" style="1" customWidth="1"/>
  </cols>
  <sheetData>
    <row r="1" spans="1:7" ht="21.75" customHeight="1" x14ac:dyDescent="0.25">
      <c r="A1" s="55" t="s">
        <v>38</v>
      </c>
      <c r="B1" s="55"/>
      <c r="C1" s="55"/>
      <c r="D1" s="55"/>
      <c r="E1" s="55"/>
      <c r="F1" s="55"/>
      <c r="G1" s="55"/>
    </row>
    <row r="2" spans="1:7" ht="15.75" x14ac:dyDescent="0.25">
      <c r="A2" s="55" t="s">
        <v>26</v>
      </c>
      <c r="B2" s="55"/>
      <c r="C2" s="55"/>
      <c r="D2" s="55"/>
      <c r="E2" s="55"/>
      <c r="F2" s="55"/>
      <c r="G2" s="55"/>
    </row>
    <row r="3" spans="1:7" x14ac:dyDescent="0.2">
      <c r="A3" s="47"/>
      <c r="B3" s="47"/>
      <c r="C3" s="47"/>
      <c r="D3" s="47"/>
      <c r="E3" s="47"/>
      <c r="F3" s="47"/>
      <c r="G3" s="47"/>
    </row>
    <row r="4" spans="1:7" ht="15.75" x14ac:dyDescent="0.25">
      <c r="A4" s="55" t="s">
        <v>27</v>
      </c>
      <c r="B4" s="55"/>
      <c r="C4" s="55"/>
      <c r="D4" s="55"/>
      <c r="E4" s="55"/>
      <c r="F4" s="55"/>
      <c r="G4" s="55"/>
    </row>
    <row r="5" spans="1:7" ht="8.25" customHeight="1" thickBot="1" x14ac:dyDescent="0.25"/>
    <row r="6" spans="1:7" s="6" customFormat="1" ht="61.5" customHeight="1" thickBot="1" x14ac:dyDescent="0.25">
      <c r="A6" s="2" t="s">
        <v>0</v>
      </c>
      <c r="B6" s="3" t="s">
        <v>31</v>
      </c>
      <c r="C6" s="3" t="s">
        <v>1</v>
      </c>
      <c r="D6" s="3" t="s">
        <v>2</v>
      </c>
      <c r="E6" s="4" t="s">
        <v>32</v>
      </c>
      <c r="F6" s="4" t="s">
        <v>32</v>
      </c>
      <c r="G6" s="5" t="s">
        <v>33</v>
      </c>
    </row>
    <row r="7" spans="1:7" ht="21" customHeight="1" x14ac:dyDescent="0.25">
      <c r="A7" s="7" t="s">
        <v>3</v>
      </c>
      <c r="B7" s="8"/>
      <c r="C7" s="9"/>
      <c r="D7" s="9"/>
      <c r="E7" s="10"/>
      <c r="F7" s="10"/>
      <c r="G7" s="11"/>
    </row>
    <row r="8" spans="1:7" ht="15" x14ac:dyDescent="0.2">
      <c r="A8" s="12">
        <v>1</v>
      </c>
      <c r="B8" s="13" t="s">
        <v>4</v>
      </c>
      <c r="C8" s="12" t="s">
        <v>5</v>
      </c>
      <c r="D8" s="12">
        <v>30</v>
      </c>
      <c r="E8" s="14">
        <v>6189</v>
      </c>
      <c r="F8" s="14">
        <v>6235</v>
      </c>
      <c r="G8" s="15">
        <f>(F8-E8)*30</f>
        <v>1380</v>
      </c>
    </row>
    <row r="9" spans="1:7" ht="15" x14ac:dyDescent="0.2">
      <c r="A9" s="12">
        <v>2</v>
      </c>
      <c r="B9" s="13" t="s">
        <v>13</v>
      </c>
      <c r="C9" s="12" t="s">
        <v>6</v>
      </c>
      <c r="D9" s="12">
        <v>30</v>
      </c>
      <c r="E9" s="14">
        <v>3102</v>
      </c>
      <c r="F9" s="14">
        <v>3217</v>
      </c>
      <c r="G9" s="15">
        <f>(F9-E9)*30</f>
        <v>3450</v>
      </c>
    </row>
    <row r="10" spans="1:7" ht="15" x14ac:dyDescent="0.2">
      <c r="A10" s="12">
        <v>3</v>
      </c>
      <c r="B10" s="13" t="s">
        <v>7</v>
      </c>
      <c r="C10" s="12" t="s">
        <v>8</v>
      </c>
      <c r="D10" s="12">
        <v>80</v>
      </c>
      <c r="E10" s="14">
        <v>2878</v>
      </c>
      <c r="F10" s="14">
        <v>2912</v>
      </c>
      <c r="G10" s="15">
        <f>(F10-E10)*80</f>
        <v>2720</v>
      </c>
    </row>
    <row r="11" spans="1:7" ht="15" x14ac:dyDescent="0.2">
      <c r="A11" s="12">
        <v>4</v>
      </c>
      <c r="B11" s="43" t="s">
        <v>19</v>
      </c>
      <c r="C11" s="41" t="s">
        <v>20</v>
      </c>
      <c r="D11" s="41">
        <v>1</v>
      </c>
      <c r="E11" s="14">
        <v>16528</v>
      </c>
      <c r="F11" s="14">
        <v>16528</v>
      </c>
      <c r="G11" s="42">
        <f>F11-E11</f>
        <v>0</v>
      </c>
    </row>
    <row r="12" spans="1:7" ht="15" x14ac:dyDescent="0.2">
      <c r="A12" s="12">
        <v>5</v>
      </c>
      <c r="B12" s="43" t="s">
        <v>21</v>
      </c>
      <c r="C12" s="41" t="s">
        <v>22</v>
      </c>
      <c r="D12" s="41">
        <v>1</v>
      </c>
      <c r="E12" s="14">
        <v>35580</v>
      </c>
      <c r="F12" s="14">
        <v>35580</v>
      </c>
      <c r="G12" s="42">
        <f>(F12-E12)</f>
        <v>0</v>
      </c>
    </row>
    <row r="13" spans="1:7" ht="15" x14ac:dyDescent="0.2">
      <c r="A13" s="12">
        <v>6</v>
      </c>
      <c r="B13" s="43" t="s">
        <v>24</v>
      </c>
      <c r="C13" s="41" t="s">
        <v>23</v>
      </c>
      <c r="D13" s="41">
        <v>1</v>
      </c>
      <c r="E13" s="45">
        <v>12170</v>
      </c>
      <c r="F13" s="45">
        <v>12170</v>
      </c>
      <c r="G13" s="15">
        <f>F13-E13</f>
        <v>0</v>
      </c>
    </row>
    <row r="14" spans="1:7" ht="22.5" x14ac:dyDescent="0.55000000000000004">
      <c r="A14" s="12"/>
      <c r="B14" s="56" t="s">
        <v>10</v>
      </c>
      <c r="C14" s="57"/>
      <c r="D14" s="58"/>
      <c r="E14" s="15"/>
      <c r="F14" s="15"/>
      <c r="G14" s="17">
        <f>SUM(G8:G13)</f>
        <v>7550</v>
      </c>
    </row>
    <row r="15" spans="1:7" ht="15.75" x14ac:dyDescent="0.25">
      <c r="A15" s="59" t="s">
        <v>11</v>
      </c>
      <c r="B15" s="60"/>
      <c r="C15" s="60"/>
      <c r="D15" s="61"/>
      <c r="E15" s="18">
        <v>42722</v>
      </c>
      <c r="F15" s="18"/>
      <c r="G15" s="19"/>
    </row>
    <row r="16" spans="1:7" ht="6.75" customHeight="1" x14ac:dyDescent="0.2">
      <c r="A16" s="20"/>
      <c r="B16" s="20"/>
      <c r="C16" s="20"/>
      <c r="D16" s="20"/>
      <c r="E16" s="21"/>
      <c r="F16" s="21"/>
      <c r="G16" s="22"/>
    </row>
    <row r="17" spans="1:8" ht="15.75" outlineLevel="1" x14ac:dyDescent="0.25">
      <c r="A17" s="62" t="s">
        <v>28</v>
      </c>
      <c r="B17" s="62"/>
      <c r="C17" s="62"/>
      <c r="D17" s="62"/>
      <c r="E17" s="62"/>
      <c r="F17" s="62"/>
      <c r="G17" s="62"/>
    </row>
    <row r="18" spans="1:8" ht="18" outlineLevel="1" x14ac:dyDescent="0.25">
      <c r="A18" s="12">
        <v>1</v>
      </c>
      <c r="B18" s="12">
        <v>10032653</v>
      </c>
      <c r="C18" s="12" t="s">
        <v>14</v>
      </c>
      <c r="D18" s="28"/>
      <c r="E18" s="50">
        <v>9999</v>
      </c>
      <c r="F18" s="50">
        <v>9999</v>
      </c>
      <c r="G18" s="30">
        <f>F18-E18</f>
        <v>0</v>
      </c>
      <c r="H18" s="29"/>
    </row>
    <row r="19" spans="1:8" ht="18" outlineLevel="1" x14ac:dyDescent="0.25">
      <c r="A19" s="12">
        <v>2</v>
      </c>
      <c r="B19" s="12" t="s">
        <v>35</v>
      </c>
      <c r="C19" s="36" t="s">
        <v>25</v>
      </c>
      <c r="D19" s="37"/>
      <c r="E19" s="30">
        <v>277</v>
      </c>
      <c r="F19" s="30">
        <v>277</v>
      </c>
      <c r="G19" s="30">
        <f>F19-E19</f>
        <v>0</v>
      </c>
      <c r="H19" s="29"/>
    </row>
    <row r="20" spans="1:8" ht="30.75" outlineLevel="1" x14ac:dyDescent="0.25">
      <c r="A20" s="12">
        <v>4</v>
      </c>
      <c r="B20" s="12">
        <v>10031583</v>
      </c>
      <c r="C20" s="36" t="s">
        <v>15</v>
      </c>
      <c r="D20" s="37"/>
      <c r="E20" s="30">
        <v>537</v>
      </c>
      <c r="F20" s="30">
        <v>545</v>
      </c>
      <c r="G20" s="30">
        <f>F20-E20</f>
        <v>8</v>
      </c>
      <c r="H20" s="29"/>
    </row>
    <row r="21" spans="1:8" ht="22.5" outlineLevel="1" x14ac:dyDescent="0.55000000000000004">
      <c r="A21" s="16"/>
      <c r="B21" s="27" t="s">
        <v>9</v>
      </c>
      <c r="C21" s="31"/>
      <c r="D21" s="31"/>
      <c r="E21" s="30"/>
      <c r="F21" s="30"/>
      <c r="G21" s="32">
        <f>SUM(G18:G20)</f>
        <v>8</v>
      </c>
      <c r="H21" s="29"/>
    </row>
    <row r="22" spans="1:8" ht="18" outlineLevel="1" x14ac:dyDescent="0.25">
      <c r="A22" s="59" t="s">
        <v>11</v>
      </c>
      <c r="B22" s="60"/>
      <c r="C22" s="60"/>
      <c r="D22" s="27"/>
      <c r="E22" s="51">
        <v>42725</v>
      </c>
      <c r="F22" s="51"/>
      <c r="G22" s="38"/>
      <c r="H22" s="29"/>
    </row>
    <row r="23" spans="1:8" ht="8.25" customHeight="1" outlineLevel="1" x14ac:dyDescent="0.25">
      <c r="A23" s="33"/>
      <c r="B23" s="33"/>
      <c r="C23" s="33"/>
      <c r="D23" s="33"/>
      <c r="E23" s="34"/>
      <c r="F23" s="34"/>
      <c r="G23" s="34"/>
      <c r="H23" s="29"/>
    </row>
    <row r="24" spans="1:8" ht="15.75" outlineLevel="1" x14ac:dyDescent="0.25">
      <c r="A24" s="62" t="s">
        <v>29</v>
      </c>
      <c r="B24" s="62"/>
      <c r="C24" s="62"/>
      <c r="D24" s="62"/>
      <c r="E24" s="62"/>
      <c r="F24" s="62"/>
      <c r="G24" s="62"/>
    </row>
    <row r="25" spans="1:8" ht="30" outlineLevel="1" x14ac:dyDescent="0.25">
      <c r="A25" s="35">
        <v>1</v>
      </c>
      <c r="B25" s="39" t="s">
        <v>34</v>
      </c>
      <c r="C25" s="12" t="s">
        <v>16</v>
      </c>
      <c r="D25" s="35"/>
      <c r="E25" s="49">
        <v>655.83</v>
      </c>
      <c r="F25" s="49">
        <v>679.29</v>
      </c>
      <c r="G25" s="40">
        <f>F25-E25</f>
        <v>23.459999999999923</v>
      </c>
    </row>
    <row r="26" spans="1:8" ht="18" outlineLevel="1" x14ac:dyDescent="0.25">
      <c r="A26" s="35"/>
      <c r="B26" s="35"/>
      <c r="C26" s="12" t="s">
        <v>17</v>
      </c>
      <c r="D26" s="35"/>
      <c r="E26" s="38"/>
      <c r="F26" s="38"/>
      <c r="G26" s="48">
        <v>0</v>
      </c>
      <c r="H26" s="29"/>
    </row>
    <row r="27" spans="1:8" ht="22.5" outlineLevel="1" x14ac:dyDescent="0.55000000000000004">
      <c r="A27" s="16"/>
      <c r="B27" s="27" t="s">
        <v>9</v>
      </c>
      <c r="C27" s="31"/>
      <c r="D27" s="31"/>
      <c r="E27" s="30"/>
      <c r="F27" s="30"/>
      <c r="G27" s="46">
        <f>G25+G26</f>
        <v>23.459999999999923</v>
      </c>
      <c r="H27" s="29"/>
    </row>
    <row r="28" spans="1:8" ht="18" outlineLevel="1" x14ac:dyDescent="0.25">
      <c r="A28" s="59" t="s">
        <v>11</v>
      </c>
      <c r="B28" s="60"/>
      <c r="C28" s="60"/>
      <c r="D28" s="27"/>
      <c r="E28" s="52">
        <v>42549</v>
      </c>
      <c r="F28" s="18">
        <v>42725</v>
      </c>
      <c r="G28" s="38"/>
      <c r="H28" s="29"/>
    </row>
    <row r="29" spans="1:8" ht="9" customHeight="1" outlineLevel="1" x14ac:dyDescent="0.25">
      <c r="A29" s="33"/>
      <c r="B29" s="44"/>
      <c r="C29" s="33"/>
      <c r="D29" s="33"/>
      <c r="E29" s="34"/>
      <c r="F29" s="34"/>
      <c r="G29" s="34"/>
      <c r="H29" s="29"/>
    </row>
    <row r="30" spans="1:8" ht="18" customHeight="1" outlineLevel="1" x14ac:dyDescent="0.25">
      <c r="A30" s="55" t="s">
        <v>30</v>
      </c>
      <c r="B30" s="55"/>
      <c r="C30" s="55"/>
      <c r="D30" s="55"/>
      <c r="E30" s="55"/>
      <c r="F30" s="55"/>
      <c r="G30" s="55"/>
    </row>
    <row r="31" spans="1:8" ht="18" customHeight="1" outlineLevel="1" x14ac:dyDescent="0.25">
      <c r="A31" s="35">
        <v>1</v>
      </c>
      <c r="B31" s="39"/>
      <c r="C31" s="12" t="s">
        <v>16</v>
      </c>
      <c r="D31" s="35"/>
      <c r="E31" s="40"/>
      <c r="F31" s="40"/>
      <c r="G31" s="40">
        <v>8</v>
      </c>
    </row>
    <row r="33" spans="1:7" ht="15.75" x14ac:dyDescent="0.25">
      <c r="A33" s="55" t="s">
        <v>36</v>
      </c>
      <c r="B33" s="55"/>
      <c r="C33" s="55"/>
      <c r="D33" s="55"/>
      <c r="E33" s="55"/>
      <c r="F33" s="55"/>
      <c r="G33" s="55"/>
    </row>
    <row r="34" spans="1:7" s="24" customFormat="1" ht="15.75" x14ac:dyDescent="0.25">
      <c r="A34" s="35">
        <v>1</v>
      </c>
      <c r="B34" s="39"/>
      <c r="C34" s="12" t="s">
        <v>16</v>
      </c>
      <c r="D34" s="35"/>
      <c r="E34" s="40"/>
      <c r="F34" s="40"/>
      <c r="G34" s="53">
        <f>(G14*3.37/160+G21*(22.93+27.48)/160+G27*1991.37/160+G31*350/160)*0.06+(636.45+527.63+386.88+274.07+204.81+192.54+171.19+163.86)*0.06/4</f>
        <v>66.623070074999944</v>
      </c>
    </row>
    <row r="36" spans="1:7" ht="18" x14ac:dyDescent="0.25">
      <c r="B36" s="23" t="s">
        <v>18</v>
      </c>
      <c r="G36" s="26">
        <f>G14*3.37/160+G21*(22.93+27.48)/160+G27*1991.37/160+G31*350/160+G34</f>
        <v>537.65007132499898</v>
      </c>
    </row>
    <row r="38" spans="1:7" ht="15" x14ac:dyDescent="0.2">
      <c r="A38" s="24"/>
      <c r="B38" s="24" t="s">
        <v>12</v>
      </c>
      <c r="C38" s="24"/>
      <c r="D38" s="54" t="s">
        <v>37</v>
      </c>
      <c r="E38" s="25"/>
    </row>
  </sheetData>
  <mergeCells count="11">
    <mergeCell ref="A22:C22"/>
    <mergeCell ref="A33:G33"/>
    <mergeCell ref="A30:G30"/>
    <mergeCell ref="A2:G2"/>
    <mergeCell ref="A1:G1"/>
    <mergeCell ref="A4:G4"/>
    <mergeCell ref="B14:D14"/>
    <mergeCell ref="A15:D15"/>
    <mergeCell ref="A28:C28"/>
    <mergeCell ref="A17:G17"/>
    <mergeCell ref="A24:G24"/>
  </mergeCells>
  <phoneticPr fontId="0" type="noConversion"/>
  <pageMargins left="0.74803149606299213" right="0.74803149606299213" top="0.39370078740157483" bottom="0.43307086614173229" header="0.27559055118110237" footer="0.31496062992125984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Angelka</cp:lastModifiedBy>
  <cp:lastPrinted>2016-09-30T07:17:36Z</cp:lastPrinted>
  <dcterms:created xsi:type="dcterms:W3CDTF">1996-10-08T23:32:33Z</dcterms:created>
  <dcterms:modified xsi:type="dcterms:W3CDTF">2017-01-20T11:06:48Z</dcterms:modified>
</cp:coreProperties>
</file>