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555" yWindow="1155" windowWidth="18780" windowHeight="7875" activeTab="2"/>
  </bookViews>
  <sheets>
    <sheet name="Счётчики" sheetId="4" r:id="rId1"/>
    <sheet name="Отопление" sheetId="9" r:id="rId2"/>
    <sheet name="Платежная квитанция" sheetId="10" r:id="rId3"/>
  </sheets>
  <calcPr calcId="145621"/>
</workbook>
</file>

<file path=xl/calcChain.xml><?xml version="1.0" encoding="utf-8"?>
<calcChain xmlns="http://schemas.openxmlformats.org/spreadsheetml/2006/main">
  <c r="E5" i="9" l="1"/>
  <c r="G14" i="4" l="1"/>
  <c r="G13" i="4"/>
  <c r="G12" i="4"/>
  <c r="G11" i="4"/>
  <c r="G7" i="4"/>
  <c r="G8" i="4"/>
  <c r="A12" i="4"/>
  <c r="G15" i="4" l="1"/>
  <c r="F8" i="9" s="1"/>
  <c r="G9" i="4"/>
  <c r="C5" i="10" l="1"/>
  <c r="C6" i="10" s="1"/>
  <c r="G16" i="4"/>
  <c r="E5" i="10" l="1"/>
  <c r="E6" i="10" s="1"/>
  <c r="D10" i="10" s="1"/>
</calcChain>
</file>

<file path=xl/sharedStrings.xml><?xml version="1.0" encoding="utf-8"?>
<sst xmlns="http://schemas.openxmlformats.org/spreadsheetml/2006/main" count="63" uniqueCount="60">
  <si>
    <t>№ счётчика</t>
  </si>
  <si>
    <t>№ п/п</t>
  </si>
  <si>
    <t>Наименование потребителя</t>
  </si>
  <si>
    <t>Коэфф. ТТ</t>
  </si>
  <si>
    <t>Показания кВт/ч</t>
  </si>
  <si>
    <t>150/5</t>
  </si>
  <si>
    <t>ИТОГО</t>
  </si>
  <si>
    <t>ОТЧЕТ</t>
  </si>
  <si>
    <t>даты снятия показаний</t>
  </si>
  <si>
    <t>Показания для расчёта, кВт/ч</t>
  </si>
  <si>
    <t xml:space="preserve">05416189 </t>
  </si>
  <si>
    <t>05416137</t>
  </si>
  <si>
    <t>показаний счётчиков учёта электроэнергии ул. Кудрявцева, д. 2А</t>
  </si>
  <si>
    <t>Электрощитовая ВНС Зона 1</t>
  </si>
  <si>
    <t>Электрощитовая ВНС Зона 2</t>
  </si>
  <si>
    <t>Электрощитовая ЖД</t>
  </si>
  <si>
    <t>ИТОГО ВНС и ИТП</t>
  </si>
  <si>
    <t>75/5</t>
  </si>
  <si>
    <t>МОП</t>
  </si>
  <si>
    <t>АВР+ лифты/МОП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</si>
  <si>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</si>
  <si>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</si>
  <si>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</si>
  <si>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</si>
  <si>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</si>
  <si>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Расход тепловой энергии (текущий) на кв. м в МКД   (формула 18 Приложение №2 Постановления Правительства РФ 354 от 06.05.11 г.), руб./кв.м.</t>
  </si>
  <si>
    <t>ВСЕГО МОП.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</si>
  <si>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</si>
  <si>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Наименование</t>
  </si>
  <si>
    <t>Общие приборы учета, кВт*ч</t>
  </si>
  <si>
    <t>Факт потребления по помещениям, кВт*ч</t>
  </si>
  <si>
    <t>МОП_Электроснабжение кВт*ч</t>
  </si>
  <si>
    <t>Электропотребление МОП, ТП и лифтов</t>
  </si>
  <si>
    <t>где Si площадь Вашего помещения,</t>
  </si>
  <si>
    <t>или</t>
  </si>
  <si>
    <t>руб./кв.м.</t>
  </si>
  <si>
    <t xml:space="preserve">Уважаемые жители! Информацию о показаниях общедомовых приборов учета и иную полезную </t>
  </si>
  <si>
    <t>информацию Вы можете узнать на сайте управляющей организации ООО "Дианик-Эстейт".</t>
  </si>
  <si>
    <t>www.dianik-estate.ru</t>
  </si>
  <si>
    <t>Показания ИПУ горячего и холодного водоснабжения просьба сдавать до 20 числа текущего месяца</t>
  </si>
  <si>
    <t>Электрощитовая ВНС и ИТП</t>
  </si>
  <si>
    <t>Всего (без ИТП и ВНС)</t>
  </si>
  <si>
    <t>Общий (поверка до 05.11.2018 г.)</t>
  </si>
  <si>
    <t>6</t>
  </si>
  <si>
    <t>Распределение электроэнергии, предоставленную на общедомовые нужды - МОП, ТП и лифтов (МОП_электроснабжение) по помещениям дома</t>
  </si>
  <si>
    <t>диспетчерская ООО "Дианик-Эстейт" тел. 8-498-683-01-23</t>
  </si>
  <si>
    <t>консьержу-диспетчеру своего дома.</t>
  </si>
  <si>
    <t>22033077</t>
  </si>
  <si>
    <t>22033075</t>
  </si>
  <si>
    <t>22036463</t>
  </si>
  <si>
    <t>22036978</t>
  </si>
  <si>
    <t>Электрощитовая ИТП Зона 1</t>
  </si>
  <si>
    <t>Электрощитовая ИТП Зона 2</t>
  </si>
  <si>
    <t>Электрик</t>
  </si>
  <si>
    <t xml:space="preserve"> </t>
  </si>
  <si>
    <t>10560,1 кв.м. площадь всех помещений потребителей в многоквартирном доме.</t>
  </si>
  <si>
    <t>февраль 2017 г.</t>
  </si>
  <si>
    <t>формулы 10 и 12 -5160 кВт*ч х  Si/10560,1 кв.м. х 3,37 руб.</t>
  </si>
  <si>
    <t>показаний общего прибора учета тепловой энергии отопления за февраль 2017 г.</t>
  </si>
  <si>
    <t>ОТЧЕТ февраль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</si>
</sst>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9" formatCode="_-* #,##0.00_р_._-;\-* #,##0.00_р_._-;_-* &quot;-&quot;???_р_._-;_-@_-"/>
    <numFmt numFmtId="170" formatCode="_-* #,##0.000_р_._-;\-* #,##0.000_р_._-;_-* &quot;-&quot;??_р_._-;_-@_-"/>
    <numFmt numFmtId="171" formatCode="dd/mm/yy;@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5" fontId="0" fillId="0" borderId="0" xfId="3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0" xfId="3" applyFont="1" applyAlignment="1">
      <alignment horizontal="center"/>
    </xf>
    <xf numFmtId="0" fontId="6" fillId="0" borderId="0" xfId="0" applyFont="1"/>
    <xf numFmtId="165" fontId="6" fillId="0" borderId="0" xfId="3" applyFont="1"/>
    <xf numFmtId="14" fontId="6" fillId="0" borderId="0" xfId="3" applyNumberFormat="1" applyFont="1" applyAlignment="1">
      <alignment horizontal="center"/>
    </xf>
    <xf numFmtId="165" fontId="5" fillId="0" borderId="1" xfId="3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5" fillId="0" borderId="2" xfId="3" applyFont="1" applyFill="1" applyBorder="1" applyAlignment="1">
      <alignment horizontal="center"/>
    </xf>
    <xf numFmtId="0" fontId="0" fillId="0" borderId="0" xfId="0" applyFill="1"/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0" fontId="11" fillId="0" borderId="0" xfId="0" applyFont="1"/>
    <xf numFmtId="165" fontId="11" fillId="0" borderId="0" xfId="3" applyFont="1"/>
    <xf numFmtId="165" fontId="5" fillId="0" borderId="5" xfId="3" applyFont="1" applyFill="1" applyBorder="1" applyAlignment="1">
      <alignment horizontal="center"/>
    </xf>
    <xf numFmtId="0" fontId="2" fillId="0" borderId="0" xfId="0" applyFont="1" applyFill="1"/>
    <xf numFmtId="49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4" borderId="1" xfId="0" applyFont="1" applyFill="1" applyBorder="1"/>
    <xf numFmtId="165" fontId="6" fillId="0" borderId="1" xfId="3" applyFont="1" applyBorder="1" applyAlignment="1">
      <alignment horizontal="center"/>
    </xf>
    <xf numFmtId="165" fontId="6" fillId="0" borderId="1" xfId="3" applyFont="1" applyBorder="1"/>
    <xf numFmtId="171" fontId="5" fillId="0" borderId="1" xfId="3" applyNumberFormat="1" applyFont="1" applyBorder="1" applyAlignment="1"/>
    <xf numFmtId="49" fontId="5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165" fontId="5" fillId="0" borderId="2" xfId="3" applyFont="1" applyBorder="1" applyAlignment="1">
      <alignment horizontal="center"/>
    </xf>
    <xf numFmtId="165" fontId="3" fillId="0" borderId="1" xfId="3" applyFont="1" applyBorder="1" applyAlignment="1">
      <alignment horizontal="center"/>
    </xf>
    <xf numFmtId="165" fontId="3" fillId="0" borderId="0" xfId="3" applyFont="1"/>
    <xf numFmtId="0" fontId="20" fillId="0" borderId="0" xfId="0" applyFont="1" applyAlignment="1">
      <alignment horizontal="center"/>
    </xf>
    <xf numFmtId="165" fontId="20" fillId="0" borderId="0" xfId="4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5" fontId="20" fillId="0" borderId="2" xfId="4" applyFont="1" applyBorder="1" applyAlignment="1">
      <alignment horizontal="center" vertical="center" wrapText="1"/>
    </xf>
    <xf numFmtId="1" fontId="20" fillId="0" borderId="2" xfId="4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165" fontId="22" fillId="0" borderId="2" xfId="4" applyFont="1" applyBorder="1" applyAlignment="1">
      <alignment horizontal="center" vertical="center" wrapText="1"/>
    </xf>
    <xf numFmtId="165" fontId="22" fillId="0" borderId="2" xfId="4" applyFont="1" applyBorder="1" applyAlignment="1">
      <alignment horizontal="center"/>
    </xf>
    <xf numFmtId="165" fontId="23" fillId="0" borderId="2" xfId="4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2" fillId="0" borderId="0" xfId="4" applyFont="1" applyBorder="1" applyAlignment="1">
      <alignment horizontal="center" vertical="center" wrapText="1"/>
    </xf>
    <xf numFmtId="165" fontId="22" fillId="0" borderId="0" xfId="4" applyFont="1" applyBorder="1" applyAlignment="1">
      <alignment horizontal="center"/>
    </xf>
    <xf numFmtId="0" fontId="22" fillId="0" borderId="0" xfId="0" applyFont="1" applyBorder="1" applyAlignment="1"/>
    <xf numFmtId="165" fontId="21" fillId="0" borderId="0" xfId="4" applyFont="1"/>
    <xf numFmtId="0" fontId="22" fillId="0" borderId="0" xfId="0" applyFont="1"/>
    <xf numFmtId="0" fontId="15" fillId="0" borderId="2" xfId="0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43" fontId="8" fillId="0" borderId="2" xfId="4" applyNumberFormat="1" applyFont="1" applyBorder="1"/>
    <xf numFmtId="169" fontId="16" fillId="0" borderId="2" xfId="4" applyNumberFormat="1" applyFont="1" applyBorder="1"/>
    <xf numFmtId="43" fontId="17" fillId="0" borderId="2" xfId="4" applyNumberFormat="1" applyFont="1" applyBorder="1"/>
    <xf numFmtId="169" fontId="17" fillId="0" borderId="2" xfId="0" applyNumberFormat="1" applyFont="1" applyBorder="1"/>
    <xf numFmtId="0" fontId="12" fillId="0" borderId="0" xfId="0" applyFont="1" applyAlignment="1">
      <alignment horizontal="left"/>
    </xf>
    <xf numFmtId="170" fontId="9" fillId="0" borderId="0" xfId="4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18" fillId="0" borderId="0" xfId="1" applyFont="1" applyAlignment="1" applyProtection="1"/>
    <xf numFmtId="0" fontId="19" fillId="0" borderId="0" xfId="0" applyFont="1" applyAlignment="1">
      <alignment horizontal="right"/>
    </xf>
    <xf numFmtId="0" fontId="19" fillId="0" borderId="0" xfId="0" applyFont="1"/>
    <xf numFmtId="165" fontId="5" fillId="2" borderId="2" xfId="3" applyFont="1" applyFill="1" applyBorder="1" applyAlignment="1"/>
    <xf numFmtId="4" fontId="0" fillId="0" borderId="0" xfId="0" applyNumberFormat="1"/>
    <xf numFmtId="4" fontId="0" fillId="0" borderId="0" xfId="0" applyNumberFormat="1" applyFill="1"/>
    <xf numFmtId="165" fontId="5" fillId="3" borderId="5" xfId="3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165" fontId="6" fillId="0" borderId="8" xfId="3" applyFont="1" applyBorder="1" applyAlignment="1">
      <alignment horizontal="center" vertical="center" wrapText="1"/>
    </xf>
    <xf numFmtId="14" fontId="22" fillId="0" borderId="0" xfId="4" applyNumberFormat="1" applyFont="1" applyBorder="1" applyAlignment="1">
      <alignment horizontal="center"/>
    </xf>
    <xf numFmtId="4" fontId="4" fillId="0" borderId="0" xfId="4" applyNumberFormat="1" applyFont="1"/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2" sqref="A2"/>
    </sheetView>
  </sheetViews>
  <sheetFormatPr defaultRowHeight="12.75" x14ac:dyDescent="0.2"/>
  <cols>
    <col min="1" max="1" width="7" customWidth="1"/>
    <col min="2" max="2" width="25.42578125" customWidth="1"/>
    <col min="3" max="3" width="38" customWidth="1"/>
    <col min="4" max="4" width="14.28515625" bestFit="1" customWidth="1"/>
    <col min="5" max="5" width="13.85546875" style="2" customWidth="1"/>
    <col min="6" max="6" width="14" style="2" customWidth="1"/>
    <col min="7" max="7" width="20.5703125" style="2" customWidth="1"/>
    <col min="9" max="9" width="11.85546875" bestFit="1" customWidth="1"/>
    <col min="11" max="11" width="10.85546875" bestFit="1" customWidth="1"/>
  </cols>
  <sheetData>
    <row r="1" spans="1:9" ht="21.75" customHeight="1" x14ac:dyDescent="0.25">
      <c r="A1" s="90" t="s">
        <v>59</v>
      </c>
      <c r="B1" s="90"/>
      <c r="C1" s="90"/>
      <c r="D1" s="90"/>
      <c r="E1" s="90"/>
      <c r="F1" s="90"/>
      <c r="G1" s="90"/>
    </row>
    <row r="3" spans="1:9" x14ac:dyDescent="0.2">
      <c r="A3" s="86" t="s">
        <v>12</v>
      </c>
      <c r="B3" s="86"/>
      <c r="C3" s="86"/>
      <c r="D3" s="86"/>
      <c r="E3" s="86"/>
      <c r="F3" s="86"/>
      <c r="G3" s="86"/>
    </row>
    <row r="4" spans="1:9" ht="13.5" thickBot="1" x14ac:dyDescent="0.25"/>
    <row r="5" spans="1:9" s="3" customFormat="1" ht="54.75" customHeight="1" x14ac:dyDescent="0.2">
      <c r="A5" s="29" t="s">
        <v>1</v>
      </c>
      <c r="B5" s="82" t="s">
        <v>0</v>
      </c>
      <c r="C5" s="82" t="s">
        <v>2</v>
      </c>
      <c r="D5" s="82" t="s">
        <v>3</v>
      </c>
      <c r="E5" s="83" t="s">
        <v>4</v>
      </c>
      <c r="F5" s="83" t="s">
        <v>4</v>
      </c>
      <c r="G5" s="83" t="s">
        <v>9</v>
      </c>
    </row>
    <row r="6" spans="1:9" ht="21" customHeight="1" x14ac:dyDescent="0.25">
      <c r="A6" s="37" t="s">
        <v>15</v>
      </c>
      <c r="B6" s="5"/>
      <c r="C6" s="38"/>
      <c r="D6" s="39"/>
      <c r="E6" s="40"/>
      <c r="F6" s="40"/>
      <c r="G6" s="41"/>
    </row>
    <row r="7" spans="1:9" ht="15.75" x14ac:dyDescent="0.25">
      <c r="A7" s="5">
        <v>1</v>
      </c>
      <c r="B7" s="45" t="s">
        <v>47</v>
      </c>
      <c r="C7" s="25" t="s">
        <v>18</v>
      </c>
      <c r="D7" s="34" t="s">
        <v>17</v>
      </c>
      <c r="E7" s="30">
        <v>2520</v>
      </c>
      <c r="F7" s="30">
        <v>2656</v>
      </c>
      <c r="G7" s="12">
        <f>(F7-E7)*15</f>
        <v>2040</v>
      </c>
    </row>
    <row r="8" spans="1:9" ht="15.75" x14ac:dyDescent="0.25">
      <c r="A8" s="6">
        <v>2</v>
      </c>
      <c r="B8" s="46" t="s">
        <v>48</v>
      </c>
      <c r="C8" s="28" t="s">
        <v>19</v>
      </c>
      <c r="D8" s="34" t="s">
        <v>5</v>
      </c>
      <c r="E8" s="30">
        <v>2222</v>
      </c>
      <c r="F8" s="30">
        <v>2326</v>
      </c>
      <c r="G8" s="12">
        <f>(F8-E8)*30</f>
        <v>3120</v>
      </c>
      <c r="I8" s="36"/>
    </row>
    <row r="9" spans="1:9" ht="15.75" x14ac:dyDescent="0.25">
      <c r="A9" s="6"/>
      <c r="B9" s="24" t="s">
        <v>6</v>
      </c>
      <c r="C9" s="28"/>
      <c r="D9" s="34"/>
      <c r="E9" s="30"/>
      <c r="F9" s="30"/>
      <c r="G9" s="48">
        <f>SUM(G7:G8)</f>
        <v>5160</v>
      </c>
    </row>
    <row r="10" spans="1:9" ht="15.75" x14ac:dyDescent="0.25">
      <c r="A10" s="91" t="s">
        <v>40</v>
      </c>
      <c r="B10" s="92"/>
      <c r="C10" s="28" t="s">
        <v>54</v>
      </c>
      <c r="D10" s="35"/>
      <c r="E10" s="31"/>
      <c r="F10" s="31"/>
      <c r="G10" s="47"/>
    </row>
    <row r="11" spans="1:9" ht="15.75" x14ac:dyDescent="0.25">
      <c r="A11" s="6">
        <v>3</v>
      </c>
      <c r="B11" s="46" t="s">
        <v>10</v>
      </c>
      <c r="C11" s="26" t="s">
        <v>13</v>
      </c>
      <c r="D11" s="35">
        <v>1</v>
      </c>
      <c r="E11" s="14">
        <v>100700</v>
      </c>
      <c r="F11" s="14">
        <v>101622</v>
      </c>
      <c r="G11" s="47">
        <f>(F11-E11)*1</f>
        <v>922</v>
      </c>
      <c r="I11" s="79"/>
    </row>
    <row r="12" spans="1:9" s="15" customFormat="1" ht="15.75" x14ac:dyDescent="0.25">
      <c r="A12" s="13">
        <f>A11+1</f>
        <v>4</v>
      </c>
      <c r="B12" s="46" t="s">
        <v>11</v>
      </c>
      <c r="C12" s="27" t="s">
        <v>14</v>
      </c>
      <c r="D12" s="35">
        <v>1</v>
      </c>
      <c r="E12" s="14">
        <v>81547</v>
      </c>
      <c r="F12" s="14">
        <v>82786</v>
      </c>
      <c r="G12" s="12">
        <f>(F12-E12)*1</f>
        <v>1239</v>
      </c>
      <c r="H12" s="23"/>
      <c r="I12" s="80"/>
    </row>
    <row r="13" spans="1:9" ht="15.75" x14ac:dyDescent="0.25">
      <c r="A13" s="7">
        <v>5</v>
      </c>
      <c r="B13" s="46" t="s">
        <v>49</v>
      </c>
      <c r="C13" s="26" t="s">
        <v>51</v>
      </c>
      <c r="D13" s="35">
        <v>1</v>
      </c>
      <c r="E13" s="81">
        <v>32449</v>
      </c>
      <c r="F13" s="81">
        <v>34334</v>
      </c>
      <c r="G13" s="12">
        <f>(F13-E13)*1</f>
        <v>1885</v>
      </c>
      <c r="I13" s="79"/>
    </row>
    <row r="14" spans="1:9" ht="15.75" x14ac:dyDescent="0.25">
      <c r="A14" s="32" t="s">
        <v>43</v>
      </c>
      <c r="B14" s="46" t="s">
        <v>50</v>
      </c>
      <c r="C14" s="27" t="s">
        <v>52</v>
      </c>
      <c r="D14" s="35">
        <v>1</v>
      </c>
      <c r="E14" s="78">
        <v>18178</v>
      </c>
      <c r="F14" s="78">
        <v>20055</v>
      </c>
      <c r="G14" s="12">
        <f>(F14-E14)*1</f>
        <v>1877</v>
      </c>
      <c r="I14" s="79"/>
    </row>
    <row r="15" spans="1:9" ht="15.75" x14ac:dyDescent="0.25">
      <c r="A15" s="16"/>
      <c r="B15" s="33" t="s">
        <v>16</v>
      </c>
      <c r="C15" s="18"/>
      <c r="D15" s="17"/>
      <c r="E15" s="22"/>
      <c r="F15" s="22"/>
      <c r="G15" s="19">
        <f>SUM(G11:G14)</f>
        <v>5923</v>
      </c>
    </row>
    <row r="16" spans="1:9" ht="15.75" x14ac:dyDescent="0.25">
      <c r="A16" s="13"/>
      <c r="B16" s="43" t="s">
        <v>26</v>
      </c>
      <c r="C16" s="13"/>
      <c r="D16" s="44"/>
      <c r="E16" s="14"/>
      <c r="F16" s="14"/>
      <c r="G16" s="19">
        <f>G9+G15</f>
        <v>11083</v>
      </c>
    </row>
    <row r="17" spans="1:7" ht="15.75" x14ac:dyDescent="0.25">
      <c r="A17" s="87" t="s">
        <v>8</v>
      </c>
      <c r="B17" s="88"/>
      <c r="C17" s="88"/>
      <c r="D17" s="89"/>
      <c r="E17" s="42">
        <v>42725</v>
      </c>
      <c r="F17" s="42">
        <v>42788</v>
      </c>
      <c r="G17" s="11"/>
    </row>
    <row r="18" spans="1:7" ht="15" x14ac:dyDescent="0.2">
      <c r="A18" s="4"/>
      <c r="B18" s="9"/>
      <c r="C18" s="9"/>
      <c r="D18" s="9"/>
      <c r="E18" s="10"/>
      <c r="F18" s="10"/>
      <c r="G18" s="8"/>
    </row>
    <row r="19" spans="1:7" s="20" customFormat="1" ht="15.75" x14ac:dyDescent="0.25">
      <c r="B19" s="4" t="s">
        <v>53</v>
      </c>
      <c r="D19" s="4"/>
      <c r="E19" s="21"/>
      <c r="F19" s="49"/>
      <c r="G19" s="49"/>
    </row>
  </sheetData>
  <mergeCells count="4">
    <mergeCell ref="A17:D17"/>
    <mergeCell ref="A1:G1"/>
    <mergeCell ref="A3:G3"/>
    <mergeCell ref="A10:B10"/>
  </mergeCells>
  <phoneticPr fontId="0" type="noConversion"/>
  <pageMargins left="0.37" right="0.25" top="0.57999999999999996" bottom="0.59" header="0.33" footer="0.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7" workbookViewId="0">
      <selection activeCell="F8" sqref="F8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93" t="s">
        <v>7</v>
      </c>
      <c r="B1" s="93"/>
      <c r="C1" s="93"/>
      <c r="D1" s="93"/>
      <c r="E1" s="93"/>
    </row>
    <row r="2" spans="1:6" ht="18.75" x14ac:dyDescent="0.3">
      <c r="A2" s="93" t="s">
        <v>58</v>
      </c>
      <c r="B2" s="93"/>
      <c r="C2" s="93"/>
      <c r="D2" s="93"/>
      <c r="E2" s="93"/>
    </row>
    <row r="3" spans="1:6" ht="15.75" x14ac:dyDescent="0.25">
      <c r="A3" s="50"/>
      <c r="B3" s="51"/>
      <c r="C3" s="50"/>
      <c r="D3" s="50"/>
      <c r="E3" s="50"/>
    </row>
    <row r="4" spans="1:6" ht="52.5" customHeight="1" x14ac:dyDescent="0.2">
      <c r="A4" s="52" t="s">
        <v>0</v>
      </c>
      <c r="B4" s="53" t="s">
        <v>2</v>
      </c>
      <c r="C4" s="54" t="s">
        <v>20</v>
      </c>
      <c r="D4" s="54" t="s">
        <v>21</v>
      </c>
      <c r="E4" s="54" t="s">
        <v>22</v>
      </c>
      <c r="F4" s="54" t="s">
        <v>23</v>
      </c>
    </row>
    <row r="5" spans="1:6" ht="51" customHeight="1" x14ac:dyDescent="0.3">
      <c r="A5" s="55">
        <v>25488</v>
      </c>
      <c r="B5" s="56" t="s">
        <v>42</v>
      </c>
      <c r="C5" s="57">
        <v>1692.47</v>
      </c>
      <c r="D5" s="57">
        <v>1963</v>
      </c>
      <c r="E5" s="58">
        <f>D5-C5</f>
        <v>270.52999999999997</v>
      </c>
      <c r="F5" s="58">
        <v>270.52999999999997</v>
      </c>
    </row>
    <row r="6" spans="1:6" ht="15.75" x14ac:dyDescent="0.25">
      <c r="A6" s="59"/>
      <c r="B6" s="60"/>
      <c r="C6" s="84">
        <v>42757</v>
      </c>
      <c r="D6" s="84">
        <v>42788</v>
      </c>
      <c r="E6" s="61"/>
    </row>
    <row r="7" spans="1:6" ht="22.5" customHeight="1" x14ac:dyDescent="0.3">
      <c r="A7" s="62" t="s">
        <v>24</v>
      </c>
      <c r="B7" s="62"/>
      <c r="C7" s="62"/>
      <c r="D7" s="62"/>
      <c r="E7" s="62"/>
      <c r="F7" s="63">
        <v>10560.1</v>
      </c>
    </row>
    <row r="8" spans="1:6" s="64" customFormat="1" ht="56.25" customHeight="1" x14ac:dyDescent="0.3">
      <c r="A8" s="94" t="s">
        <v>25</v>
      </c>
      <c r="B8" s="94"/>
      <c r="C8" s="94"/>
      <c r="D8" s="94"/>
      <c r="E8" s="94"/>
      <c r="F8" s="63">
        <f>(F5*1991.37-614*101.56+Счётчики!G15*3.37)/F7+(5.33+6.51+2.82+5.78+8.79)/7</f>
        <v>51.17602641344034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0" sqref="D10"/>
    </sheetView>
  </sheetViews>
  <sheetFormatPr defaultRowHeight="12.75" x14ac:dyDescent="0.2"/>
  <cols>
    <col min="1" max="1" width="27.28515625" customWidth="1"/>
    <col min="2" max="2" width="11.7109375" customWidth="1"/>
    <col min="3" max="3" width="16" customWidth="1"/>
    <col min="4" max="4" width="14.85546875" customWidth="1"/>
    <col min="5" max="5" width="19.140625" customWidth="1"/>
  </cols>
  <sheetData>
    <row r="1" spans="1:5" x14ac:dyDescent="0.2">
      <c r="A1" s="96" t="s">
        <v>56</v>
      </c>
      <c r="B1" s="97"/>
      <c r="C1" s="97"/>
      <c r="D1" s="97"/>
      <c r="E1" s="97"/>
    </row>
    <row r="2" spans="1:5" ht="28.5" customHeight="1" x14ac:dyDescent="0.2">
      <c r="A2" s="98" t="s">
        <v>44</v>
      </c>
      <c r="B2" s="98"/>
      <c r="C2" s="98"/>
      <c r="D2" s="98"/>
      <c r="E2" s="98"/>
    </row>
    <row r="3" spans="1:5" ht="26.25" customHeight="1" x14ac:dyDescent="0.2">
      <c r="A3" s="99" t="s">
        <v>27</v>
      </c>
      <c r="B3" s="99"/>
      <c r="C3" s="99"/>
      <c r="D3" s="99"/>
      <c r="E3" s="99"/>
    </row>
    <row r="4" spans="1:5" ht="45" x14ac:dyDescent="0.2">
      <c r="A4" s="100" t="s">
        <v>28</v>
      </c>
      <c r="B4" s="100"/>
      <c r="C4" s="65" t="s">
        <v>29</v>
      </c>
      <c r="D4" s="66" t="s">
        <v>30</v>
      </c>
      <c r="E4" s="65" t="s">
        <v>31</v>
      </c>
    </row>
    <row r="5" spans="1:5" x14ac:dyDescent="0.2">
      <c r="A5" s="95" t="s">
        <v>32</v>
      </c>
      <c r="B5" s="95"/>
      <c r="C5" s="67">
        <f>Счётчики!G9</f>
        <v>5160</v>
      </c>
      <c r="D5" s="68"/>
      <c r="E5" s="67">
        <f>C5</f>
        <v>5160</v>
      </c>
    </row>
    <row r="6" spans="1:5" ht="15" x14ac:dyDescent="0.35">
      <c r="A6" s="95" t="s">
        <v>41</v>
      </c>
      <c r="B6" s="95"/>
      <c r="C6" s="69">
        <f>SUM(C5:C5)</f>
        <v>5160</v>
      </c>
      <c r="D6" s="70"/>
      <c r="E6" s="69">
        <f>SUM(E5:E5)</f>
        <v>5160</v>
      </c>
    </row>
    <row r="7" spans="1:5" ht="15" x14ac:dyDescent="0.25">
      <c r="A7" s="71" t="s">
        <v>57</v>
      </c>
      <c r="B7" s="71"/>
      <c r="C7" s="71"/>
      <c r="D7" s="71"/>
      <c r="E7" s="72"/>
    </row>
    <row r="8" spans="1:5" x14ac:dyDescent="0.2">
      <c r="A8" s="1" t="s">
        <v>33</v>
      </c>
    </row>
    <row r="9" spans="1:5" x14ac:dyDescent="0.2">
      <c r="A9" s="1" t="s">
        <v>55</v>
      </c>
    </row>
    <row r="10" spans="1:5" x14ac:dyDescent="0.2">
      <c r="A10" s="1"/>
      <c r="C10" s="73" t="s">
        <v>34</v>
      </c>
      <c r="D10" s="85">
        <f>E6/10560.1*3.37</f>
        <v>1.6466889518091685</v>
      </c>
      <c r="E10" s="74" t="s">
        <v>35</v>
      </c>
    </row>
    <row r="11" spans="1:5" x14ac:dyDescent="0.2">
      <c r="A11" t="s">
        <v>36</v>
      </c>
    </row>
    <row r="12" spans="1:5" x14ac:dyDescent="0.2">
      <c r="A12" s="1" t="s">
        <v>37</v>
      </c>
    </row>
    <row r="13" spans="1:5" x14ac:dyDescent="0.2">
      <c r="A13" s="75" t="s">
        <v>38</v>
      </c>
    </row>
    <row r="14" spans="1:5" x14ac:dyDescent="0.2">
      <c r="A14" s="1" t="s">
        <v>45</v>
      </c>
    </row>
    <row r="15" spans="1:5" x14ac:dyDescent="0.2">
      <c r="A15" t="s">
        <v>39</v>
      </c>
    </row>
    <row r="16" spans="1:5" x14ac:dyDescent="0.2">
      <c r="A16" s="1" t="s">
        <v>46</v>
      </c>
    </row>
    <row r="17" spans="1:6" ht="5.25" customHeight="1" x14ac:dyDescent="0.2"/>
    <row r="18" spans="1:6" ht="16.5" x14ac:dyDescent="0.25">
      <c r="A18" s="76"/>
      <c r="B18" s="76"/>
      <c r="C18" s="77"/>
      <c r="D18" s="77"/>
      <c r="E18" s="77"/>
      <c r="F18" s="77"/>
    </row>
  </sheetData>
  <mergeCells count="6">
    <mergeCell ref="A6:B6"/>
    <mergeCell ref="A1:E1"/>
    <mergeCell ref="A2:E2"/>
    <mergeCell ref="A3:E3"/>
    <mergeCell ref="A4:B4"/>
    <mergeCell ref="A5:B5"/>
  </mergeCells>
  <hyperlinks>
    <hyperlink ref="A13" r:id="rId1"/>
  </hyperlinks>
  <pageMargins left="0.70866141732283472" right="0.70866141732283472" top="0.74803149606299213" bottom="0.74803149606299213" header="0.31496062992125984" footer="0.31496062992125984"/>
  <pageSetup paperSize="9" scale="1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Счётчики</vt:lpstr>
      <vt:lpstr>Отопление</vt:lpstr>
      <vt:lpstr>Платежная квитанция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2017-02-27T14:02:28Z</cp:lastPrinted>
  <dcterms:created xsi:type="dcterms:W3CDTF">1996-10-08T23:32:33Z</dcterms:created>
  <dcterms:modified xsi:type="dcterms:W3CDTF">2017-03-15T14:41:08Z</dcterms:modified>
</cp:coreProperties>
</file>