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7530" tabRatio="721"/>
  </bookViews>
  <sheets>
    <sheet name="Справка" sheetId="21" r:id="rId1"/>
    <sheet name="Общедомовые вода" sheetId="4" r:id="rId2"/>
    <sheet name="Мусор" sheetId="10" r:id="rId3"/>
    <sheet name="ОПУ ТЭ" sheetId="13" r:id="rId4"/>
    <sheet name="Паркинг" sheetId="18" r:id="rId5"/>
  </sheets>
  <calcPr calcId="144525"/>
  <fileRecoveryPr autoRecover="0"/>
</workbook>
</file>

<file path=xl/calcChain.xml><?xml version="1.0" encoding="utf-8"?>
<calcChain xmlns="http://schemas.openxmlformats.org/spreadsheetml/2006/main">
  <c r="L25" i="10" l="1"/>
  <c r="L24" i="10"/>
  <c r="E11" i="18"/>
  <c r="D11" i="18"/>
  <c r="C11" i="13" l="1"/>
  <c r="E16" i="13" l="1"/>
  <c r="M9" i="10" l="1"/>
  <c r="D10" i="18" l="1"/>
  <c r="E10" i="18" s="1"/>
  <c r="D9" i="18" l="1"/>
  <c r="E9" i="18" s="1"/>
  <c r="D7" i="18" l="1"/>
  <c r="E7" i="18" s="1"/>
  <c r="M10" i="10" l="1"/>
  <c r="M8" i="10"/>
  <c r="D5" i="18" l="1"/>
  <c r="E5" i="18" s="1"/>
  <c r="M11" i="10"/>
  <c r="D11" i="13" l="1"/>
  <c r="E10" i="13"/>
  <c r="E6" i="13"/>
  <c r="E11" i="13" l="1"/>
  <c r="E18" i="13" s="1"/>
  <c r="K14" i="4"/>
  <c r="K11" i="4"/>
  <c r="K8" i="4"/>
  <c r="K17" i="4" l="1"/>
  <c r="E20" i="13"/>
  <c r="E21" i="13" s="1"/>
  <c r="D6" i="18" l="1"/>
  <c r="E6" i="18" s="1"/>
  <c r="K23" i="4" l="1"/>
  <c r="D8" i="18" l="1"/>
  <c r="E8" i="18" l="1"/>
  <c r="D12" i="18"/>
  <c r="D14" i="18" s="1"/>
</calcChain>
</file>

<file path=xl/sharedStrings.xml><?xml version="1.0" encoding="utf-8"?>
<sst xmlns="http://schemas.openxmlformats.org/spreadsheetml/2006/main" count="84" uniqueCount="78">
  <si>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</si>
  <si>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</si>
  <si>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</si>
  <si>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</si>
  <si>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</si>
  <si>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</si>
  <si>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</si>
  <si>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t>дата проверки</t>
  </si>
  <si>
    <t>06.07.2017 г.</t>
  </si>
  <si>
    <t>ХВС общедомовой (стилобат)</t>
  </si>
  <si>
    <t>ХВС общедомовой (Б)</t>
  </si>
  <si>
    <t>ХВС общедомовой (А)</t>
  </si>
  <si>
    <t>Итого начислено на 1 квартиру:</t>
  </si>
  <si>
    <t>Итого квартир:</t>
  </si>
  <si>
    <t>Квартиры, осуществляющие вынос мусора:</t>
  </si>
  <si>
    <t>Итого:</t>
  </si>
  <si>
    <t>Общая стоимость</t>
  </si>
  <si>
    <t>Стоимость 1 шт.</t>
  </si>
  <si>
    <t>м3</t>
  </si>
  <si>
    <t>Кол-во (шт)</t>
  </si>
  <si>
    <t>ООО "Эколайн"</t>
  </si>
  <si>
    <t>Организация, осуществляющая вывоз мусора:</t>
  </si>
  <si>
    <t>Отчет по мусору</t>
  </si>
  <si>
    <t>МОП (тех.пом)</t>
  </si>
  <si>
    <t>ОТЧЕТ</t>
  </si>
  <si>
    <t>показаний общедомовых ПУ тепловой энергии</t>
  </si>
  <si>
    <t>№ счётчика</t>
  </si>
  <si>
    <t xml:space="preserve"> Потребление ресурса 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</si>
  <si>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</si>
  <si>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</si>
  <si>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</si>
  <si>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 xml:space="preserve">Введены в эксплуатацию </t>
  </si>
  <si>
    <t>стилобат и 18-ти эт.жилой дом</t>
  </si>
  <si>
    <t>с 10.08.17 г.</t>
  </si>
  <si>
    <t>25-ти эт.жилой дом</t>
  </si>
  <si>
    <t>с 01.08.17 г.</t>
  </si>
  <si>
    <t>Итого</t>
  </si>
  <si>
    <t>Расход</t>
  </si>
  <si>
    <t>ВСЕГО</t>
  </si>
  <si>
    <t>Электроснабжение</t>
  </si>
  <si>
    <t>Наименование</t>
  </si>
  <si>
    <t>Тариф</t>
  </si>
  <si>
    <t>Сумма, рубли</t>
  </si>
  <si>
    <t>Задолженность за август 2017 г.</t>
  </si>
  <si>
    <t>Задолженность за сентябрь 2017 г.</t>
  </si>
  <si>
    <t>На одн теплоснабжение, Гкал</t>
  </si>
  <si>
    <t>или в расчете на кв.м. всех помещений (Гкал)</t>
  </si>
  <si>
    <t>Разбиваем на три месяца по 31.12.2017 г.</t>
  </si>
  <si>
    <t>Расчетная величина для платы ОТОПЛЕНИЕ</t>
  </si>
  <si>
    <t>Теплоснабжение</t>
  </si>
  <si>
    <t>ОДН электроснабжение</t>
  </si>
  <si>
    <t>ОДН теплоснабжение</t>
  </si>
  <si>
    <t>Вывоз ТКО</t>
  </si>
  <si>
    <t>В расчете на 1 машиноместо</t>
  </si>
  <si>
    <t>ОДН водоснабжение</t>
  </si>
  <si>
    <t>Итого S мм</t>
  </si>
  <si>
    <t>Жилой комплекс Родионово ул.9 Мая, д.8А с 01.11.17               по 30.11.17</t>
  </si>
  <si>
    <t>Расход по ИПУ и ГВС (18 и 25 эт.дома, стилобат)</t>
  </si>
  <si>
    <t xml:space="preserve"> за декабрь 2017 года </t>
  </si>
  <si>
    <t>Отопление</t>
  </si>
  <si>
    <t>Вид коммунальной услуги</t>
  </si>
  <si>
    <t>Гкал</t>
  </si>
  <si>
    <t>куб.м.</t>
  </si>
  <si>
    <t>Холодное водоснабжение</t>
  </si>
  <si>
    <t>Водоотведение</t>
  </si>
  <si>
    <t>СПРАВОЧНАЯ ИНФОРМАЦИЯ потребления коммунальных услуг в МКД ул.9 Мая, д.8А , декабрь 2017 г.</t>
  </si>
  <si>
    <t>Код поставки</t>
  </si>
  <si>
    <t>Ед.измерения</t>
  </si>
  <si>
    <t>Текущие показания общедомового прибора учета</t>
  </si>
  <si>
    <t>Суммарный объем коммунальных услуг</t>
  </si>
  <si>
    <t>По ИПУ</t>
  </si>
  <si>
    <t>По нормативу</t>
  </si>
  <si>
    <t>На общедомовые нужды</t>
  </si>
  <si>
    <t>кВт/ч</t>
  </si>
  <si>
    <t>Горячее водоснабжение</t>
  </si>
  <si>
    <t>Коммунальные услуги по паркингу за декабрь 2017 года</t>
  </si>
  <si>
    <t>Налог УСН</t>
  </si>
  <si>
    <t>ошибка в формуле (цепляет показание по вентиляции)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</si>
</sst>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\ &quot;₽&quot;"/>
    <numFmt numFmtId="166" formatCode="[$-419]mmmm\ yyyy;@"/>
    <numFmt numFmtId="167" formatCode="#,##0.000"/>
    <numFmt numFmtId="168" formatCode="_-* #,##0.000_р_._-;\-* #,##0.000_р_._-;_-* \-??_р_._-;_-@_-"/>
    <numFmt numFmtId="169" formatCode="_(* #,##0.00_);_(* \(#,##0.00\);_(* &quot;-&quot;??_);_(@_)"/>
    <numFmt numFmtId="170" formatCode="_-* #,##0.00\ _р_._-;\-* #,##0.00\ _р_._-;_-* &quot;-&quot;??\ _р_._-;_-@_-"/>
    <numFmt numFmtId="171" formatCode="_-* #,##0.000_р_._-;\-* #,##0.000_р_._-;_-* &quot;-&quot;??_р_._-;_-@_-"/>
    <numFmt numFmtId="172" formatCode="0.0000"/>
    <numFmt numFmtId="173" formatCode="_-* #,##0.0000_р_._-;\-* #,##0.0000_р_._-;_-* &quot;-&quot;??_р_._-;_-@_-"/>
  </numFmts>
  <fonts count="2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1"/>
      <color rgb="FF000000"/>
      <name val="Calibri"/>
      <family val="2"/>
      <charset val="204"/>
    </font>
    <font>
      <sz val="10"/>
      <name val="Tms Rmn Cyr"/>
    </font>
    <font>
      <sz val="14"/>
      <color theme="1"/>
      <name val="Calibri"/>
      <family val="2"/>
      <charset val="204"/>
      <scheme val="minor"/>
    </font>
    <font>
      <b/>
      <u val="singleAccounting"/>
      <sz val="14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2" fillId="0" borderId="0"/>
    <xf numFmtId="0" fontId="5" fillId="0" borderId="0">
      <alignment horizontal="left"/>
    </xf>
    <xf numFmtId="0" fontId="13" fillId="0" borderId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3" fillId="0" borderId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18" fillId="0" borderId="0"/>
    <xf numFmtId="0" fontId="13" fillId="0" borderId="0"/>
    <xf numFmtId="170" fontId="13" fillId="0" borderId="0" applyFont="0" applyFill="0" applyBorder="0" applyAlignment="0" applyProtection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0" fontId="17" fillId="0" borderId="0"/>
    <xf numFmtId="0" fontId="14" fillId="0" borderId="0"/>
    <xf numFmtId="43" fontId="14" fillId="0" borderId="0" applyFont="0" applyFill="0" applyBorder="0" applyAlignment="0" applyProtection="0"/>
  </cellStyleXfs>
  <cellXfs count="131">
    <xf numFmtId="0" fontId="0" fillId="0" borderId="0" xfId="0"/>
    <xf numFmtId="0" fontId="0" fillId="0" borderId="6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2" applyFont="1" applyAlignment="1"/>
    <xf numFmtId="0" fontId="7" fillId="0" borderId="0" xfId="2" applyFont="1" applyAlignment="1"/>
    <xf numFmtId="0" fontId="8" fillId="0" borderId="0" xfId="2" applyFont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/>
    <xf numFmtId="0" fontId="0" fillId="0" borderId="6" xfId="0" applyBorder="1" applyAlignment="1">
      <alignment wrapText="1"/>
    </xf>
    <xf numFmtId="4" fontId="0" fillId="0" borderId="6" xfId="0" applyNumberFormat="1" applyBorder="1" applyAlignment="1"/>
    <xf numFmtId="0" fontId="0" fillId="0" borderId="6" xfId="0" applyNumberFormat="1" applyBorder="1"/>
    <xf numFmtId="0" fontId="0" fillId="0" borderId="6" xfId="0" applyBorder="1"/>
    <xf numFmtId="167" fontId="0" fillId="0" borderId="6" xfId="0" applyNumberFormat="1" applyBorder="1"/>
    <xf numFmtId="4" fontId="0" fillId="0" borderId="6" xfId="0" applyNumberFormat="1" applyBorder="1"/>
    <xf numFmtId="0" fontId="0" fillId="0" borderId="0" xfId="0" applyBorder="1"/>
    <xf numFmtId="0" fontId="9" fillId="0" borderId="0" xfId="2" applyFont="1" applyBorder="1" applyAlignment="1">
      <alignment horizontal="left"/>
    </xf>
    <xf numFmtId="0" fontId="15" fillId="0" borderId="0" xfId="2" applyFont="1" applyAlignment="1"/>
    <xf numFmtId="0" fontId="0" fillId="0" borderId="0" xfId="0"/>
    <xf numFmtId="0" fontId="0" fillId="0" borderId="7" xfId="0" applyBorder="1" applyAlignment="1">
      <alignment horizontal="left"/>
    </xf>
    <xf numFmtId="0" fontId="0" fillId="0" borderId="28" xfId="0" applyBorder="1" applyAlignment="1">
      <alignment wrapText="1"/>
    </xf>
    <xf numFmtId="167" fontId="0" fillId="0" borderId="28" xfId="0" applyNumberFormat="1" applyBorder="1" applyAlignment="1"/>
    <xf numFmtId="4" fontId="0" fillId="0" borderId="28" xfId="0" applyNumberFormat="1" applyBorder="1" applyAlignment="1"/>
    <xf numFmtId="0" fontId="0" fillId="0" borderId="28" xfId="0" applyNumberFormat="1" applyBorder="1"/>
    <xf numFmtId="0" fontId="0" fillId="0" borderId="8" xfId="0" applyBorder="1"/>
    <xf numFmtId="164" fontId="0" fillId="0" borderId="0" xfId="4" applyFont="1"/>
    <xf numFmtId="164" fontId="20" fillId="0" borderId="0" xfId="4" applyFont="1"/>
    <xf numFmtId="164" fontId="3" fillId="0" borderId="0" xfId="4" applyFont="1"/>
    <xf numFmtId="0" fontId="0" fillId="0" borderId="0" xfId="0" applyBorder="1" applyAlignment="1">
      <alignment horizontal="center"/>
    </xf>
    <xf numFmtId="167" fontId="0" fillId="0" borderId="0" xfId="0" applyNumberFormat="1" applyBorder="1"/>
    <xf numFmtId="4" fontId="0" fillId="0" borderId="0" xfId="0" applyNumberFormat="1" applyBorder="1"/>
    <xf numFmtId="171" fontId="0" fillId="0" borderId="0" xfId="4" applyNumberFormat="1" applyFont="1"/>
    <xf numFmtId="0" fontId="1" fillId="0" borderId="6" xfId="0" applyFont="1" applyBorder="1"/>
    <xf numFmtId="171" fontId="1" fillId="0" borderId="0" xfId="4" applyNumberFormat="1" applyFont="1"/>
    <xf numFmtId="0" fontId="22" fillId="0" borderId="0" xfId="0" applyFont="1"/>
    <xf numFmtId="164" fontId="0" fillId="0" borderId="0" xfId="0" applyNumberFormat="1"/>
    <xf numFmtId="0" fontId="23" fillId="0" borderId="0" xfId="0" applyFont="1"/>
    <xf numFmtId="164" fontId="20" fillId="0" borderId="0" xfId="0" applyNumberFormat="1" applyFont="1"/>
    <xf numFmtId="172" fontId="0" fillId="0" borderId="0" xfId="0" applyNumberFormat="1"/>
    <xf numFmtId="173" fontId="21" fillId="0" borderId="0" xfId="4" applyNumberFormat="1" applyFont="1"/>
    <xf numFmtId="43" fontId="0" fillId="0" borderId="0" xfId="0" applyNumberFormat="1"/>
    <xf numFmtId="173" fontId="0" fillId="0" borderId="0" xfId="0" applyNumberFormat="1" applyAlignment="1">
      <alignment horizontal="right" vertical="center"/>
    </xf>
    <xf numFmtId="0" fontId="0" fillId="3" borderId="0" xfId="0" applyFill="1"/>
    <xf numFmtId="0" fontId="0" fillId="4" borderId="0" xfId="0" applyFill="1"/>
    <xf numFmtId="173" fontId="24" fillId="0" borderId="0" xfId="0" applyNumberFormat="1" applyFont="1"/>
    <xf numFmtId="2" fontId="0" fillId="0" borderId="0" xfId="0" applyNumberFormat="1"/>
    <xf numFmtId="0" fontId="0" fillId="0" borderId="6" xfId="0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/>
    </xf>
    <xf numFmtId="0" fontId="8" fillId="0" borderId="6" xfId="2" applyFont="1" applyBorder="1" applyAlignment="1">
      <alignment horizontal="center"/>
    </xf>
    <xf numFmtId="3" fontId="0" fillId="0" borderId="0" xfId="0" applyNumberFormat="1"/>
    <xf numFmtId="0" fontId="16" fillId="2" borderId="29" xfId="2" applyFont="1" applyFill="1" applyBorder="1" applyAlignment="1">
      <alignment horizontal="center" vertical="center"/>
    </xf>
    <xf numFmtId="0" fontId="16" fillId="2" borderId="22" xfId="2" applyFont="1" applyFill="1" applyBorder="1" applyAlignment="1">
      <alignment horizontal="center"/>
    </xf>
    <xf numFmtId="0" fontId="16" fillId="2" borderId="22" xfId="2" applyFont="1" applyFill="1" applyBorder="1" applyAlignment="1">
      <alignment horizontal="center" vertical="center"/>
    </xf>
    <xf numFmtId="0" fontId="8" fillId="0" borderId="22" xfId="2" applyFont="1" applyBorder="1" applyAlignment="1">
      <alignment horizontal="center"/>
    </xf>
    <xf numFmtId="0" fontId="16" fillId="2" borderId="21" xfId="2" applyFont="1" applyFill="1" applyBorder="1" applyAlignment="1">
      <alignment horizontal="center" vertical="center"/>
    </xf>
    <xf numFmtId="0" fontId="16" fillId="2" borderId="30" xfId="2" applyFont="1" applyFill="1" applyBorder="1" applyAlignment="1">
      <alignment horizontal="center" vertical="center"/>
    </xf>
    <xf numFmtId="0" fontId="16" fillId="2" borderId="19" xfId="2" applyFont="1" applyFill="1" applyBorder="1" applyAlignment="1">
      <alignment horizontal="center"/>
    </xf>
    <xf numFmtId="0" fontId="16" fillId="2" borderId="30" xfId="2" applyFont="1" applyFill="1" applyBorder="1" applyAlignment="1">
      <alignment horizontal="center"/>
    </xf>
    <xf numFmtId="0" fontId="16" fillId="2" borderId="19" xfId="2" applyFont="1" applyFill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43" fontId="1" fillId="0" borderId="0" xfId="0" applyNumberFormat="1" applyFont="1"/>
    <xf numFmtId="0" fontId="0" fillId="0" borderId="6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quotePrefix="1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2" applyFont="1" applyAlignment="1">
      <alignment horizontal="left"/>
    </xf>
    <xf numFmtId="165" fontId="7" fillId="0" borderId="0" xfId="2" applyNumberFormat="1" applyFont="1" applyAlignment="1">
      <alignment horizontal="right"/>
    </xf>
    <xf numFmtId="0" fontId="7" fillId="0" borderId="14" xfId="2" applyFont="1" applyBorder="1" applyAlignment="1">
      <alignment horizontal="center" wrapText="1"/>
    </xf>
    <xf numFmtId="0" fontId="7" fillId="0" borderId="12" xfId="2" applyFont="1" applyBorder="1" applyAlignment="1">
      <alignment horizontal="center" wrapText="1"/>
    </xf>
    <xf numFmtId="0" fontId="7" fillId="0" borderId="23" xfId="2" applyFont="1" applyBorder="1" applyAlignment="1">
      <alignment horizontal="center" wrapText="1"/>
    </xf>
    <xf numFmtId="0" fontId="7" fillId="0" borderId="24" xfId="2" applyFont="1" applyBorder="1" applyAlignment="1">
      <alignment horizontal="center" wrapText="1"/>
    </xf>
    <xf numFmtId="165" fontId="7" fillId="0" borderId="22" xfId="2" applyNumberFormat="1" applyFont="1" applyBorder="1" applyAlignment="1">
      <alignment horizontal="center" wrapText="1"/>
    </xf>
    <xf numFmtId="165" fontId="7" fillId="0" borderId="21" xfId="2" applyNumberFormat="1" applyFont="1" applyBorder="1" applyAlignment="1">
      <alignment horizontal="center" wrapText="1"/>
    </xf>
    <xf numFmtId="0" fontId="7" fillId="0" borderId="20" xfId="2" applyFont="1" applyBorder="1" applyAlignment="1">
      <alignment horizontal="center" wrapText="1"/>
    </xf>
    <xf numFmtId="0" fontId="7" fillId="0" borderId="5" xfId="2" applyFont="1" applyBorder="1" applyAlignment="1">
      <alignment horizontal="center" wrapText="1"/>
    </xf>
    <xf numFmtId="0" fontId="7" fillId="0" borderId="4" xfId="2" applyFont="1" applyBorder="1" applyAlignment="1">
      <alignment horizontal="center" wrapText="1"/>
    </xf>
    <xf numFmtId="0" fontId="7" fillId="0" borderId="3" xfId="2" applyFont="1" applyBorder="1" applyAlignment="1">
      <alignment horizontal="center" wrapText="1"/>
    </xf>
    <xf numFmtId="165" fontId="7" fillId="0" borderId="6" xfId="2" applyNumberFormat="1" applyFont="1" applyBorder="1" applyAlignment="1">
      <alignment horizontal="center" wrapText="1"/>
    </xf>
    <xf numFmtId="165" fontId="7" fillId="0" borderId="19" xfId="2" applyNumberFormat="1" applyFont="1" applyBorder="1" applyAlignment="1">
      <alignment horizontal="center" wrapText="1"/>
    </xf>
    <xf numFmtId="165" fontId="7" fillId="0" borderId="18" xfId="2" applyNumberFormat="1" applyFont="1" applyBorder="1" applyAlignment="1">
      <alignment horizontal="center"/>
    </xf>
    <xf numFmtId="165" fontId="7" fillId="0" borderId="17" xfId="2" applyNumberFormat="1" applyFont="1" applyBorder="1" applyAlignment="1">
      <alignment horizontal="center"/>
    </xf>
    <xf numFmtId="165" fontId="7" fillId="0" borderId="16" xfId="2" applyNumberFormat="1" applyFont="1" applyBorder="1" applyAlignment="1">
      <alignment horizontal="center"/>
    </xf>
    <xf numFmtId="0" fontId="9" fillId="0" borderId="0" xfId="2" applyFont="1" applyBorder="1" applyAlignment="1">
      <alignment horizontal="left"/>
    </xf>
    <xf numFmtId="0" fontId="7" fillId="0" borderId="0" xfId="2" applyFont="1" applyAlignment="1">
      <alignment horizontal="right"/>
    </xf>
    <xf numFmtId="0" fontId="7" fillId="0" borderId="15" xfId="2" applyFont="1" applyBorder="1" applyAlignment="1">
      <alignment horizontal="center" wrapText="1"/>
    </xf>
    <xf numFmtId="0" fontId="7" fillId="0" borderId="13" xfId="2" applyFont="1" applyBorder="1" applyAlignment="1">
      <alignment horizontal="center" wrapText="1"/>
    </xf>
    <xf numFmtId="0" fontId="7" fillId="0" borderId="38" xfId="2" applyFont="1" applyBorder="1" applyAlignment="1">
      <alignment horizontal="center" wrapText="1"/>
    </xf>
    <xf numFmtId="0" fontId="7" fillId="0" borderId="27" xfId="2" applyFont="1" applyBorder="1" applyAlignment="1">
      <alignment horizontal="center" wrapText="1"/>
    </xf>
    <xf numFmtId="165" fontId="7" fillId="0" borderId="26" xfId="2" applyNumberFormat="1" applyFont="1" applyBorder="1" applyAlignment="1">
      <alignment horizontal="center" wrapText="1"/>
    </xf>
    <xf numFmtId="165" fontId="7" fillId="0" borderId="25" xfId="2" applyNumberFormat="1" applyFont="1" applyBorder="1" applyAlignment="1">
      <alignment horizontal="center" wrapText="1"/>
    </xf>
    <xf numFmtId="0" fontId="12" fillId="0" borderId="0" xfId="2" applyFont="1" applyAlignment="1">
      <alignment horizontal="center" wrapText="1"/>
    </xf>
    <xf numFmtId="166" fontId="12" fillId="0" borderId="0" xfId="2" applyNumberFormat="1" applyFont="1" applyAlignment="1">
      <alignment horizontal="center"/>
    </xf>
    <xf numFmtId="0" fontId="11" fillId="0" borderId="0" xfId="2" applyFont="1" applyAlignment="1">
      <alignment horizontal="right"/>
    </xf>
    <xf numFmtId="0" fontId="10" fillId="0" borderId="35" xfId="2" applyFont="1" applyBorder="1" applyAlignment="1">
      <alignment horizontal="center" wrapText="1"/>
    </xf>
    <xf numFmtId="0" fontId="10" fillId="0" borderId="36" xfId="2" applyFont="1" applyBorder="1" applyAlignment="1">
      <alignment horizontal="center" wrapText="1"/>
    </xf>
    <xf numFmtId="0" fontId="10" fillId="0" borderId="37" xfId="2" applyFont="1" applyBorder="1" applyAlignment="1">
      <alignment horizontal="center" wrapText="1"/>
    </xf>
    <xf numFmtId="0" fontId="10" fillId="0" borderId="33" xfId="2" applyFont="1" applyBorder="1" applyAlignment="1">
      <alignment horizontal="center" wrapText="1"/>
    </xf>
    <xf numFmtId="0" fontId="10" fillId="0" borderId="32" xfId="2" applyFont="1" applyBorder="1" applyAlignment="1">
      <alignment horizontal="center" wrapText="1"/>
    </xf>
    <xf numFmtId="0" fontId="10" fillId="0" borderId="34" xfId="2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28">
    <cellStyle name="TableStyleLight1" xfId="1"/>
    <cellStyle name="Обычный" xfId="0" builtinId="0"/>
    <cellStyle name="Обычный 2" xfId="2"/>
    <cellStyle name="Обычный 2 19" xfId="11"/>
    <cellStyle name="Обычный 2 2" xfId="23"/>
    <cellStyle name="Обычный 2 20" xfId="12"/>
    <cellStyle name="Обычный 2 22" xfId="13"/>
    <cellStyle name="Обычный 2 24" xfId="14"/>
    <cellStyle name="Обычный 2 3" xfId="19"/>
    <cellStyle name="Обычный 2 4" xfId="10"/>
    <cellStyle name="Обычный 3" xfId="3"/>
    <cellStyle name="Обычный 3 2" xfId="22"/>
    <cellStyle name="Обычный 3 3" xfId="7"/>
    <cellStyle name="Обычный 4" xfId="6"/>
    <cellStyle name="Обычный 5" xfId="9"/>
    <cellStyle name="Обычный 5 2" xfId="20"/>
    <cellStyle name="Обычный 6" xfId="18"/>
    <cellStyle name="Обычный 7" xfId="26"/>
    <cellStyle name="Обычный 8" xfId="25"/>
    <cellStyle name="Процентный 2" xfId="15"/>
    <cellStyle name="Процентный 2 2" xfId="24"/>
    <cellStyle name="Финансовый" xfId="4" builtinId="3"/>
    <cellStyle name="Финансовый 2" xfId="8"/>
    <cellStyle name="Финансовый 2 2" xfId="17"/>
    <cellStyle name="Финансовый 3" xfId="16"/>
    <cellStyle name="Финансовый 3 2" xfId="21"/>
    <cellStyle name="Финансовый 4" xfId="27"/>
    <cellStyle name="Финансов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8"/>
  <sheetViews>
    <sheetView tabSelected="1" workbookViewId="0">
      <selection activeCell="J5" sqref="J5"/>
    </sheetView>
  </sheetViews>
  <sheetFormatPr defaultRowHeight="15"/>
  <cols>
    <col min="6" max="6" width="14" customWidth="1"/>
    <col min="10" max="10" width="14.85546875" customWidth="1"/>
    <col min="11" max="11" width="14.5703125" customWidth="1"/>
  </cols>
  <sheetData>
    <row r="1" spans="1:19" ht="15.75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12.75" customHeight="1">
      <c r="A2" s="67" t="s">
        <v>66</v>
      </c>
      <c r="B2" s="65" t="s">
        <v>60</v>
      </c>
      <c r="C2" s="65"/>
      <c r="D2" s="65"/>
      <c r="E2" s="65"/>
      <c r="F2" s="67" t="s">
        <v>67</v>
      </c>
      <c r="G2" s="67" t="s">
        <v>68</v>
      </c>
      <c r="H2" s="67"/>
      <c r="I2" s="67"/>
      <c r="J2" s="65" t="s">
        <v>69</v>
      </c>
      <c r="K2" s="65"/>
      <c r="L2" s="65"/>
      <c r="M2" s="65"/>
      <c r="N2" s="65"/>
      <c r="O2" s="65"/>
    </row>
    <row r="3" spans="1:19" ht="30" customHeight="1">
      <c r="A3" s="67"/>
      <c r="B3" s="65"/>
      <c r="C3" s="65"/>
      <c r="D3" s="65"/>
      <c r="E3" s="65"/>
      <c r="F3" s="67"/>
      <c r="G3" s="67"/>
      <c r="H3" s="67"/>
      <c r="I3" s="67"/>
      <c r="J3" s="47" t="s">
        <v>70</v>
      </c>
      <c r="K3" s="47" t="s">
        <v>71</v>
      </c>
      <c r="L3" s="65" t="s">
        <v>72</v>
      </c>
      <c r="M3" s="65"/>
      <c r="N3" s="65"/>
      <c r="O3" s="65"/>
    </row>
    <row r="4" spans="1:19">
      <c r="A4" s="47">
        <v>2</v>
      </c>
      <c r="B4" s="65" t="s">
        <v>59</v>
      </c>
      <c r="C4" s="65"/>
      <c r="D4" s="65"/>
      <c r="E4" s="65"/>
      <c r="F4" s="47" t="s">
        <v>61</v>
      </c>
      <c r="G4" s="65"/>
      <c r="H4" s="65"/>
      <c r="I4" s="65"/>
      <c r="J4" s="47">
        <v>417.12700000000001</v>
      </c>
      <c r="K4" s="47"/>
      <c r="L4" s="65"/>
      <c r="M4" s="65"/>
      <c r="N4" s="65"/>
      <c r="O4" s="65"/>
    </row>
    <row r="5" spans="1:19">
      <c r="A5" s="47">
        <v>3</v>
      </c>
      <c r="B5" s="65" t="s">
        <v>74</v>
      </c>
      <c r="C5" s="65"/>
      <c r="D5" s="65"/>
      <c r="E5" s="65"/>
      <c r="F5" s="47" t="s">
        <v>62</v>
      </c>
      <c r="G5" s="65"/>
      <c r="H5" s="65"/>
      <c r="I5" s="65"/>
      <c r="J5" s="47">
        <v>361</v>
      </c>
      <c r="K5" s="47"/>
      <c r="L5" s="65"/>
      <c r="M5" s="65"/>
      <c r="N5" s="65"/>
      <c r="O5" s="65"/>
    </row>
    <row r="6" spans="1:19">
      <c r="A6" s="47">
        <v>3</v>
      </c>
      <c r="B6" s="65" t="s">
        <v>63</v>
      </c>
      <c r="C6" s="65"/>
      <c r="D6" s="65"/>
      <c r="E6" s="65"/>
      <c r="F6" s="47" t="s">
        <v>62</v>
      </c>
      <c r="G6" s="65"/>
      <c r="H6" s="65"/>
      <c r="I6" s="65"/>
      <c r="J6" s="47">
        <v>926</v>
      </c>
      <c r="K6" s="47"/>
      <c r="L6" s="65">
        <v>41</v>
      </c>
      <c r="M6" s="65"/>
      <c r="N6" s="65"/>
      <c r="O6" s="65"/>
    </row>
    <row r="7" spans="1:19">
      <c r="A7" s="47">
        <v>3</v>
      </c>
      <c r="B7" s="65" t="s">
        <v>64</v>
      </c>
      <c r="C7" s="65"/>
      <c r="D7" s="65"/>
      <c r="E7" s="65"/>
      <c r="F7" s="47" t="s">
        <v>62</v>
      </c>
      <c r="G7" s="65"/>
      <c r="H7" s="65"/>
      <c r="I7" s="65"/>
      <c r="J7" s="47">
        <v>1287</v>
      </c>
      <c r="K7" s="47"/>
      <c r="L7" s="65"/>
      <c r="M7" s="65"/>
      <c r="N7" s="65"/>
      <c r="O7" s="65"/>
    </row>
    <row r="8" spans="1:19">
      <c r="A8" s="47">
        <v>4</v>
      </c>
      <c r="B8" s="65" t="s">
        <v>39</v>
      </c>
      <c r="C8" s="65"/>
      <c r="D8" s="65"/>
      <c r="E8" s="65"/>
      <c r="F8" s="47" t="s">
        <v>73</v>
      </c>
      <c r="G8" s="65"/>
      <c r="H8" s="65"/>
      <c r="I8" s="65"/>
      <c r="J8" s="47"/>
      <c r="K8" s="47"/>
      <c r="L8" s="66">
        <v>16018</v>
      </c>
      <c r="M8" s="66"/>
      <c r="N8" s="66"/>
      <c r="O8" s="66"/>
    </row>
  </sheetData>
  <mergeCells count="22">
    <mergeCell ref="A1:S1"/>
    <mergeCell ref="A2:A3"/>
    <mergeCell ref="B4:E4"/>
    <mergeCell ref="B5:E5"/>
    <mergeCell ref="B6:E6"/>
    <mergeCell ref="J2:O2"/>
    <mergeCell ref="L3:O3"/>
    <mergeCell ref="L4:O4"/>
    <mergeCell ref="L5:O5"/>
    <mergeCell ref="L6:O6"/>
    <mergeCell ref="L7:O7"/>
    <mergeCell ref="L8:O8"/>
    <mergeCell ref="B7:E7"/>
    <mergeCell ref="B8:E8"/>
    <mergeCell ref="B2:E3"/>
    <mergeCell ref="F2:F3"/>
    <mergeCell ref="G7:I7"/>
    <mergeCell ref="G8:I8"/>
    <mergeCell ref="G5:I5"/>
    <mergeCell ref="G6:I6"/>
    <mergeCell ref="G2:I3"/>
    <mergeCell ref="G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3"/>
  <sheetViews>
    <sheetView view="pageBreakPreview" zoomScale="82" zoomScaleNormal="100" zoomScaleSheetLayoutView="82" workbookViewId="0">
      <selection activeCell="K23" sqref="K23:L23"/>
    </sheetView>
  </sheetViews>
  <sheetFormatPr defaultColWidth="9.140625" defaultRowHeight="15"/>
  <cols>
    <col min="1" max="16384" width="9.140625" style="2"/>
  </cols>
  <sheetData>
    <row r="1" spans="1:12" ht="15" customHeight="1">
      <c r="A1" s="73" t="s">
        <v>56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3" spans="1:12">
      <c r="A3" s="87" t="s">
        <v>0</v>
      </c>
      <c r="B3" s="82"/>
      <c r="C3" s="87" t="s">
        <v>1</v>
      </c>
      <c r="D3" s="82"/>
      <c r="E3" s="87" t="s">
        <v>7</v>
      </c>
      <c r="F3" s="82"/>
      <c r="G3" s="87" t="s">
        <v>2</v>
      </c>
      <c r="H3" s="82"/>
      <c r="I3" s="87" t="s">
        <v>3</v>
      </c>
      <c r="J3" s="82"/>
      <c r="K3" s="87" t="s">
        <v>4</v>
      </c>
      <c r="L3" s="82"/>
    </row>
    <row r="4" spans="1:12">
      <c r="A4" s="83"/>
      <c r="B4" s="84"/>
      <c r="C4" s="83"/>
      <c r="D4" s="84"/>
      <c r="E4" s="83"/>
      <c r="F4" s="84"/>
      <c r="G4" s="83"/>
      <c r="H4" s="84"/>
      <c r="I4" s="83"/>
      <c r="J4" s="84"/>
      <c r="K4" s="83"/>
      <c r="L4" s="84"/>
    </row>
    <row r="5" spans="1:12">
      <c r="A5" s="83"/>
      <c r="B5" s="84"/>
      <c r="C5" s="83"/>
      <c r="D5" s="84"/>
      <c r="E5" s="83"/>
      <c r="F5" s="84"/>
      <c r="G5" s="83"/>
      <c r="H5" s="84"/>
      <c r="I5" s="83"/>
      <c r="J5" s="84"/>
      <c r="K5" s="83"/>
      <c r="L5" s="84"/>
    </row>
    <row r="6" spans="1:12">
      <c r="A6" s="83"/>
      <c r="B6" s="84"/>
      <c r="C6" s="83"/>
      <c r="D6" s="84"/>
      <c r="E6" s="83"/>
      <c r="F6" s="84"/>
      <c r="G6" s="83"/>
      <c r="H6" s="84"/>
      <c r="I6" s="83"/>
      <c r="J6" s="84"/>
      <c r="K6" s="83"/>
      <c r="L6" s="84"/>
    </row>
    <row r="7" spans="1:12">
      <c r="A7" s="85"/>
      <c r="B7" s="86"/>
      <c r="C7" s="85"/>
      <c r="D7" s="86"/>
      <c r="E7" s="85"/>
      <c r="F7" s="86"/>
      <c r="G7" s="85"/>
      <c r="H7" s="86"/>
      <c r="I7" s="85"/>
      <c r="J7" s="86"/>
      <c r="K7" s="85"/>
      <c r="L7" s="86"/>
    </row>
    <row r="8" spans="1:12">
      <c r="A8" s="81" t="s">
        <v>9</v>
      </c>
      <c r="B8" s="82"/>
      <c r="C8" s="80">
        <v>16370158</v>
      </c>
      <c r="D8" s="75"/>
      <c r="E8" s="80" t="s">
        <v>8</v>
      </c>
      <c r="F8" s="75"/>
      <c r="G8" s="74">
        <v>945</v>
      </c>
      <c r="H8" s="75"/>
      <c r="I8" s="74">
        <v>1167</v>
      </c>
      <c r="J8" s="75"/>
      <c r="K8" s="80">
        <f>I8-G8</f>
        <v>222</v>
      </c>
      <c r="L8" s="75"/>
    </row>
    <row r="9" spans="1:12">
      <c r="A9" s="83"/>
      <c r="B9" s="84"/>
      <c r="C9" s="76"/>
      <c r="D9" s="77"/>
      <c r="E9" s="76"/>
      <c r="F9" s="77"/>
      <c r="G9" s="76"/>
      <c r="H9" s="77"/>
      <c r="I9" s="76"/>
      <c r="J9" s="77"/>
      <c r="K9" s="76"/>
      <c r="L9" s="77"/>
    </row>
    <row r="10" spans="1:12">
      <c r="A10" s="85"/>
      <c r="B10" s="86"/>
      <c r="C10" s="78"/>
      <c r="D10" s="79"/>
      <c r="E10" s="78"/>
      <c r="F10" s="79"/>
      <c r="G10" s="78"/>
      <c r="H10" s="79"/>
      <c r="I10" s="78"/>
      <c r="J10" s="79"/>
      <c r="K10" s="78"/>
      <c r="L10" s="79"/>
    </row>
    <row r="11" spans="1:12">
      <c r="A11" s="81" t="s">
        <v>11</v>
      </c>
      <c r="B11" s="82"/>
      <c r="C11" s="80">
        <v>16356114</v>
      </c>
      <c r="D11" s="75"/>
      <c r="E11" s="80" t="s">
        <v>8</v>
      </c>
      <c r="F11" s="75"/>
      <c r="G11" s="74">
        <v>2626</v>
      </c>
      <c r="H11" s="75"/>
      <c r="I11" s="74">
        <v>3243</v>
      </c>
      <c r="J11" s="75"/>
      <c r="K11" s="80">
        <f>I11-G11</f>
        <v>617</v>
      </c>
      <c r="L11" s="75"/>
    </row>
    <row r="12" spans="1:12">
      <c r="A12" s="83"/>
      <c r="B12" s="84"/>
      <c r="C12" s="76"/>
      <c r="D12" s="77"/>
      <c r="E12" s="76"/>
      <c r="F12" s="77"/>
      <c r="G12" s="76"/>
      <c r="H12" s="77"/>
      <c r="I12" s="76"/>
      <c r="J12" s="77"/>
      <c r="K12" s="76"/>
      <c r="L12" s="77"/>
    </row>
    <row r="13" spans="1:12">
      <c r="A13" s="85"/>
      <c r="B13" s="86"/>
      <c r="C13" s="78"/>
      <c r="D13" s="79"/>
      <c r="E13" s="78"/>
      <c r="F13" s="79"/>
      <c r="G13" s="78"/>
      <c r="H13" s="79"/>
      <c r="I13" s="78"/>
      <c r="J13" s="79"/>
      <c r="K13" s="78"/>
      <c r="L13" s="79"/>
    </row>
    <row r="14" spans="1:12">
      <c r="A14" s="81" t="s">
        <v>10</v>
      </c>
      <c r="B14" s="82"/>
      <c r="C14" s="80">
        <v>16364704</v>
      </c>
      <c r="D14" s="75"/>
      <c r="E14" s="80" t="s">
        <v>8</v>
      </c>
      <c r="F14" s="75"/>
      <c r="G14" s="74">
        <v>806</v>
      </c>
      <c r="H14" s="75"/>
      <c r="I14" s="74">
        <v>1271</v>
      </c>
      <c r="J14" s="75"/>
      <c r="K14" s="80">
        <f>I14-G14</f>
        <v>465</v>
      </c>
      <c r="L14" s="75"/>
    </row>
    <row r="15" spans="1:12">
      <c r="A15" s="83"/>
      <c r="B15" s="84"/>
      <c r="C15" s="76"/>
      <c r="D15" s="77"/>
      <c r="E15" s="76"/>
      <c r="F15" s="77"/>
      <c r="G15" s="76"/>
      <c r="H15" s="77"/>
      <c r="I15" s="76"/>
      <c r="J15" s="77"/>
      <c r="K15" s="76"/>
      <c r="L15" s="77"/>
    </row>
    <row r="16" spans="1:12">
      <c r="A16" s="85"/>
      <c r="B16" s="86"/>
      <c r="C16" s="78"/>
      <c r="D16" s="79"/>
      <c r="E16" s="78"/>
      <c r="F16" s="79"/>
      <c r="G16" s="78"/>
      <c r="H16" s="79"/>
      <c r="I16" s="78"/>
      <c r="J16" s="79"/>
      <c r="K16" s="78"/>
      <c r="L16" s="79"/>
    </row>
    <row r="17" spans="1:12">
      <c r="K17" s="65">
        <f>SUM(K8:L16)</f>
        <v>1304</v>
      </c>
      <c r="L17" s="65"/>
    </row>
    <row r="18" spans="1:12">
      <c r="K18" s="65"/>
      <c r="L18" s="65"/>
    </row>
    <row r="21" spans="1:12">
      <c r="A21" s="69" t="s">
        <v>5</v>
      </c>
      <c r="B21" s="70"/>
      <c r="C21" s="69"/>
      <c r="D21" s="70"/>
      <c r="E21" s="69"/>
      <c r="F21" s="70"/>
      <c r="G21" s="69"/>
      <c r="H21" s="70"/>
      <c r="I21" s="69"/>
      <c r="J21" s="70"/>
      <c r="K21" s="69">
        <v>1287</v>
      </c>
      <c r="L21" s="70"/>
    </row>
    <row r="22" spans="1:12">
      <c r="A22" s="69" t="s">
        <v>23</v>
      </c>
      <c r="B22" s="70"/>
      <c r="C22" s="3"/>
      <c r="D22" s="4"/>
      <c r="E22" s="3"/>
      <c r="F22" s="4"/>
      <c r="G22" s="3"/>
      <c r="H22" s="4"/>
      <c r="I22" s="3"/>
      <c r="J22" s="4"/>
      <c r="K22" s="69">
        <v>58</v>
      </c>
      <c r="L22" s="70"/>
    </row>
    <row r="23" spans="1:12">
      <c r="A23" s="69" t="s">
        <v>6</v>
      </c>
      <c r="B23" s="70"/>
      <c r="C23" s="69"/>
      <c r="D23" s="70"/>
      <c r="E23" s="69"/>
      <c r="F23" s="70"/>
      <c r="G23" s="69"/>
      <c r="H23" s="70"/>
      <c r="I23" s="69"/>
      <c r="J23" s="70"/>
      <c r="K23" s="71">
        <f>K21-K17</f>
        <v>-17</v>
      </c>
      <c r="L23" s="72"/>
    </row>
  </sheetData>
  <mergeCells count="40">
    <mergeCell ref="K8:L10"/>
    <mergeCell ref="I8:J10"/>
    <mergeCell ref="G8:H10"/>
    <mergeCell ref="E8:F10"/>
    <mergeCell ref="A3:B7"/>
    <mergeCell ref="C3:D7"/>
    <mergeCell ref="E3:F7"/>
    <mergeCell ref="G3:H7"/>
    <mergeCell ref="I3:J7"/>
    <mergeCell ref="K3:L7"/>
    <mergeCell ref="A11:B13"/>
    <mergeCell ref="C11:D13"/>
    <mergeCell ref="E11:F13"/>
    <mergeCell ref="A8:B10"/>
    <mergeCell ref="C8:D10"/>
    <mergeCell ref="E14:F16"/>
    <mergeCell ref="G14:H16"/>
    <mergeCell ref="I14:J16"/>
    <mergeCell ref="K14:L16"/>
    <mergeCell ref="A21:B21"/>
    <mergeCell ref="C21:D21"/>
    <mergeCell ref="E21:F21"/>
    <mergeCell ref="K21:L21"/>
    <mergeCell ref="K17:L18"/>
    <mergeCell ref="K22:L22"/>
    <mergeCell ref="A22:B22"/>
    <mergeCell ref="K23:L23"/>
    <mergeCell ref="A1:L1"/>
    <mergeCell ref="A23:B23"/>
    <mergeCell ref="C23:D23"/>
    <mergeCell ref="E23:F23"/>
    <mergeCell ref="G23:H23"/>
    <mergeCell ref="I23:J23"/>
    <mergeCell ref="G21:H21"/>
    <mergeCell ref="I21:J21"/>
    <mergeCell ref="G11:H13"/>
    <mergeCell ref="I11:J13"/>
    <mergeCell ref="K11:L13"/>
    <mergeCell ref="A14:B16"/>
    <mergeCell ref="C14:D16"/>
  </mergeCells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50"/>
  <sheetViews>
    <sheetView topLeftCell="A10" zoomScaleNormal="100" zoomScaleSheetLayoutView="90" workbookViewId="0">
      <selection activeCell="V22" sqref="V22"/>
    </sheetView>
  </sheetViews>
  <sheetFormatPr defaultRowHeight="11.25"/>
  <cols>
    <col min="1" max="16" width="5" style="5" customWidth="1"/>
    <col min="17" max="16384" width="9.140625" style="5"/>
  </cols>
  <sheetData>
    <row r="1" spans="1:17" ht="18.75" customHeight="1">
      <c r="A1" s="113" t="s">
        <v>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ht="18.75">
      <c r="A2" s="114">
        <v>43070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7" ht="18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7" ht="15.75">
      <c r="A4" s="105" t="s">
        <v>21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7" ht="15.75">
      <c r="A5" s="115" t="s">
        <v>20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7" ht="16.5" thickBot="1">
      <c r="A6" s="6"/>
      <c r="B6" s="6"/>
      <c r="C6" s="6"/>
      <c r="D6" s="6"/>
    </row>
    <row r="7" spans="1:17" ht="13.5" thickBot="1">
      <c r="A7" s="116" t="s">
        <v>19</v>
      </c>
      <c r="B7" s="117"/>
      <c r="C7" s="117"/>
      <c r="D7" s="118"/>
      <c r="E7" s="119" t="s">
        <v>18</v>
      </c>
      <c r="F7" s="117"/>
      <c r="G7" s="117"/>
      <c r="H7" s="118"/>
      <c r="I7" s="120" t="s">
        <v>17</v>
      </c>
      <c r="J7" s="120"/>
      <c r="K7" s="120"/>
      <c r="L7" s="120"/>
      <c r="M7" s="120" t="s">
        <v>16</v>
      </c>
      <c r="N7" s="120"/>
      <c r="O7" s="120"/>
      <c r="P7" s="121"/>
    </row>
    <row r="8" spans="1:17" ht="15.75">
      <c r="A8" s="90">
        <v>0</v>
      </c>
      <c r="B8" s="91"/>
      <c r="C8" s="91"/>
      <c r="D8" s="92"/>
      <c r="E8" s="93">
        <v>8</v>
      </c>
      <c r="F8" s="91"/>
      <c r="G8" s="91"/>
      <c r="H8" s="92"/>
      <c r="I8" s="94">
        <v>3800</v>
      </c>
      <c r="J8" s="94"/>
      <c r="K8" s="94"/>
      <c r="L8" s="94"/>
      <c r="M8" s="94">
        <f>A8*I8</f>
        <v>0</v>
      </c>
      <c r="N8" s="94"/>
      <c r="O8" s="94"/>
      <c r="P8" s="95"/>
    </row>
    <row r="9" spans="1:17" ht="15.75">
      <c r="A9" s="96">
        <v>8</v>
      </c>
      <c r="B9" s="97"/>
      <c r="C9" s="97"/>
      <c r="D9" s="98"/>
      <c r="E9" s="99">
        <v>20</v>
      </c>
      <c r="F9" s="97"/>
      <c r="G9" s="97"/>
      <c r="H9" s="98"/>
      <c r="I9" s="100">
        <v>12700</v>
      </c>
      <c r="J9" s="100"/>
      <c r="K9" s="100"/>
      <c r="L9" s="100"/>
      <c r="M9" s="100">
        <f>A9*I9</f>
        <v>101600</v>
      </c>
      <c r="N9" s="100"/>
      <c r="O9" s="100"/>
      <c r="P9" s="101"/>
    </row>
    <row r="10" spans="1:17" ht="16.5" thickBot="1">
      <c r="A10" s="107">
        <v>1</v>
      </c>
      <c r="B10" s="108"/>
      <c r="C10" s="108"/>
      <c r="D10" s="109"/>
      <c r="E10" s="110">
        <v>27</v>
      </c>
      <c r="F10" s="108"/>
      <c r="G10" s="108"/>
      <c r="H10" s="109"/>
      <c r="I10" s="111">
        <v>16500</v>
      </c>
      <c r="J10" s="111"/>
      <c r="K10" s="111"/>
      <c r="L10" s="111"/>
      <c r="M10" s="111">
        <f>A10*I10</f>
        <v>16500</v>
      </c>
      <c r="N10" s="111"/>
      <c r="O10" s="111"/>
      <c r="P10" s="112"/>
    </row>
    <row r="11" spans="1:17" ht="16.5" thickBot="1">
      <c r="A11" s="6"/>
      <c r="B11" s="6"/>
      <c r="C11" s="6"/>
      <c r="I11" s="102" t="s">
        <v>15</v>
      </c>
      <c r="J11" s="103"/>
      <c r="K11" s="103"/>
      <c r="L11" s="103"/>
      <c r="M11" s="103">
        <f>SUM(M8:P10)</f>
        <v>118100</v>
      </c>
      <c r="N11" s="103"/>
      <c r="O11" s="103"/>
      <c r="P11" s="104"/>
    </row>
    <row r="13" spans="1:17" ht="16.5" customHeight="1"/>
    <row r="14" spans="1:17" ht="16.5" customHeight="1">
      <c r="A14" s="105" t="s">
        <v>14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</row>
    <row r="15" spans="1:17" ht="6.75" customHeight="1" thickBo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7" ht="16.5" customHeight="1">
      <c r="A16" s="52">
        <v>9</v>
      </c>
      <c r="B16" s="53">
        <v>27</v>
      </c>
      <c r="C16" s="54">
        <v>29</v>
      </c>
      <c r="D16" s="54">
        <v>35</v>
      </c>
      <c r="E16" s="54">
        <v>45</v>
      </c>
      <c r="F16" s="53">
        <v>47</v>
      </c>
      <c r="G16" s="54">
        <v>49</v>
      </c>
      <c r="H16" s="54">
        <v>52</v>
      </c>
      <c r="I16" s="54">
        <v>59</v>
      </c>
      <c r="J16" s="54">
        <v>61</v>
      </c>
      <c r="K16" s="54">
        <v>64</v>
      </c>
      <c r="L16" s="54">
        <v>65</v>
      </c>
      <c r="M16" s="54">
        <v>66</v>
      </c>
      <c r="N16" s="55">
        <v>78</v>
      </c>
      <c r="O16" s="54">
        <v>100</v>
      </c>
      <c r="P16" s="56">
        <v>101</v>
      </c>
      <c r="Q16" s="7"/>
    </row>
    <row r="17" spans="1:17" ht="16.5" customHeight="1">
      <c r="A17" s="57">
        <v>108</v>
      </c>
      <c r="B17" s="49">
        <v>113</v>
      </c>
      <c r="C17" s="48">
        <v>114</v>
      </c>
      <c r="D17" s="49">
        <v>116</v>
      </c>
      <c r="E17" s="48">
        <v>120</v>
      </c>
      <c r="F17" s="49">
        <v>124</v>
      </c>
      <c r="G17" s="48">
        <v>126</v>
      </c>
      <c r="H17" s="48">
        <v>133</v>
      </c>
      <c r="I17" s="48">
        <v>134</v>
      </c>
      <c r="J17" s="48">
        <v>137</v>
      </c>
      <c r="K17" s="48">
        <v>140</v>
      </c>
      <c r="L17" s="48">
        <v>149</v>
      </c>
      <c r="M17" s="49">
        <v>153</v>
      </c>
      <c r="N17" s="48">
        <v>157</v>
      </c>
      <c r="O17" s="48">
        <v>173</v>
      </c>
      <c r="P17" s="58">
        <v>174</v>
      </c>
      <c r="Q17" s="7"/>
    </row>
    <row r="18" spans="1:17" ht="16.5" customHeight="1">
      <c r="A18" s="59">
        <v>182</v>
      </c>
      <c r="B18" s="48">
        <v>189</v>
      </c>
      <c r="C18" s="48">
        <v>190</v>
      </c>
      <c r="D18" s="49">
        <v>193</v>
      </c>
      <c r="E18" s="50">
        <v>200</v>
      </c>
      <c r="F18" s="48">
        <v>202</v>
      </c>
      <c r="G18" s="48">
        <v>205</v>
      </c>
      <c r="H18" s="48">
        <v>215</v>
      </c>
      <c r="I18" s="48">
        <v>217</v>
      </c>
      <c r="J18" s="48">
        <v>220</v>
      </c>
      <c r="K18" s="48">
        <v>221</v>
      </c>
      <c r="L18" s="49">
        <v>226</v>
      </c>
      <c r="M18" s="49">
        <v>230</v>
      </c>
      <c r="N18" s="48">
        <v>236</v>
      </c>
      <c r="O18" s="48">
        <v>243</v>
      </c>
      <c r="P18" s="60">
        <v>280</v>
      </c>
      <c r="Q18" s="7"/>
    </row>
    <row r="19" spans="1:17" ht="16.5" customHeight="1">
      <c r="A19" s="57">
        <v>284</v>
      </c>
      <c r="B19" s="48">
        <v>287</v>
      </c>
      <c r="C19" s="48">
        <v>289</v>
      </c>
      <c r="D19" s="49">
        <v>299</v>
      </c>
      <c r="E19" s="48">
        <v>300</v>
      </c>
      <c r="F19" s="48">
        <v>302</v>
      </c>
      <c r="G19" s="48">
        <v>304</v>
      </c>
      <c r="H19" s="48">
        <v>306</v>
      </c>
      <c r="I19" s="48">
        <v>321</v>
      </c>
      <c r="J19" s="48">
        <v>328</v>
      </c>
      <c r="K19" s="48"/>
      <c r="L19" s="49"/>
      <c r="M19" s="49"/>
      <c r="N19" s="48"/>
      <c r="O19" s="49"/>
      <c r="P19" s="60"/>
      <c r="Q19" s="7"/>
    </row>
    <row r="20" spans="1:17" ht="16.5" customHeight="1">
      <c r="A20" s="57"/>
      <c r="B20" s="48"/>
      <c r="C20" s="48"/>
      <c r="D20" s="49"/>
      <c r="E20" s="49"/>
      <c r="F20" s="48"/>
      <c r="G20" s="49"/>
      <c r="H20" s="49"/>
      <c r="I20" s="49"/>
      <c r="J20" s="48"/>
      <c r="K20" s="49"/>
      <c r="L20" s="48"/>
      <c r="M20" s="49"/>
      <c r="N20" s="48"/>
      <c r="O20" s="48"/>
      <c r="P20" s="60"/>
    </row>
    <row r="21" spans="1:17" ht="16.5" customHeight="1">
      <c r="A21" s="5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60"/>
    </row>
    <row r="22" spans="1:17" ht="16.5" customHeight="1" thickBot="1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3"/>
    </row>
    <row r="23" spans="1:17" ht="16.5" customHeight="1"/>
    <row r="24" spans="1:17" ht="16.5" customHeight="1">
      <c r="A24" s="88" t="s">
        <v>13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106">
        <f>COUNTA(A16:P22)</f>
        <v>58</v>
      </c>
      <c r="M24" s="106"/>
      <c r="N24" s="106"/>
      <c r="O24" s="106"/>
      <c r="P24" s="106"/>
    </row>
    <row r="25" spans="1:17" ht="16.5" customHeight="1">
      <c r="A25" s="88" t="s">
        <v>12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9">
        <f>M11/L24</f>
        <v>2036.2068965517242</v>
      </c>
      <c r="M25" s="89"/>
      <c r="N25" s="89"/>
      <c r="O25" s="89"/>
      <c r="P25" s="89"/>
    </row>
    <row r="26" spans="1:17" ht="16.5" customHeight="1"/>
    <row r="27" spans="1:17" ht="16.5" customHeight="1">
      <c r="K27" s="18"/>
      <c r="L27" s="18"/>
      <c r="M27" s="18"/>
      <c r="N27" s="18"/>
    </row>
    <row r="28" spans="1:17" ht="16.5" customHeight="1">
      <c r="K28" s="18"/>
      <c r="L28" s="18"/>
      <c r="M28" s="18"/>
      <c r="N28" s="18"/>
    </row>
    <row r="29" spans="1:17" ht="16.5" customHeight="1"/>
    <row r="30" spans="1:17" ht="16.5" customHeight="1"/>
    <row r="31" spans="1:17" ht="16.5" customHeight="1"/>
    <row r="32" spans="1:17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</sheetData>
  <mergeCells count="28">
    <mergeCell ref="E10:H10"/>
    <mergeCell ref="I10:L10"/>
    <mergeCell ref="M10:P10"/>
    <mergeCell ref="A1:P1"/>
    <mergeCell ref="A2:P2"/>
    <mergeCell ref="A3:P3"/>
    <mergeCell ref="A4:P4"/>
    <mergeCell ref="A5:P5"/>
    <mergeCell ref="A7:D7"/>
    <mergeCell ref="E7:H7"/>
    <mergeCell ref="I7:L7"/>
    <mergeCell ref="M7:P7"/>
    <mergeCell ref="A25:K25"/>
    <mergeCell ref="L25:P25"/>
    <mergeCell ref="A8:D8"/>
    <mergeCell ref="E8:H8"/>
    <mergeCell ref="I8:L8"/>
    <mergeCell ref="M8:P8"/>
    <mergeCell ref="A9:D9"/>
    <mergeCell ref="E9:H9"/>
    <mergeCell ref="I9:L9"/>
    <mergeCell ref="M9:P9"/>
    <mergeCell ref="I11:L11"/>
    <mergeCell ref="M11:P11"/>
    <mergeCell ref="A14:P14"/>
    <mergeCell ref="A24:K24"/>
    <mergeCell ref="L24:P24"/>
    <mergeCell ref="A10:D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5"/>
  <sheetViews>
    <sheetView topLeftCell="A13" workbookViewId="0">
      <selection activeCell="E35" sqref="E35"/>
    </sheetView>
  </sheetViews>
  <sheetFormatPr defaultRowHeight="15"/>
  <cols>
    <col min="1" max="1" width="11.5703125" customWidth="1"/>
    <col min="2" max="2" width="18" customWidth="1"/>
    <col min="3" max="3" width="14.28515625" customWidth="1"/>
    <col min="4" max="4" width="13.7109375" customWidth="1"/>
    <col min="5" max="5" width="16.140625" customWidth="1"/>
    <col min="6" max="6" width="15.42578125" customWidth="1"/>
  </cols>
  <sheetData>
    <row r="1" spans="1:6">
      <c r="A1" s="9" t="s">
        <v>24</v>
      </c>
    </row>
    <row r="2" spans="1:6">
      <c r="A2" s="9" t="s">
        <v>25</v>
      </c>
    </row>
    <row r="3" spans="1:6">
      <c r="A3" t="s">
        <v>58</v>
      </c>
    </row>
    <row r="5" spans="1:6" ht="45">
      <c r="A5" s="10" t="s">
        <v>26</v>
      </c>
      <c r="B5" s="10" t="s">
        <v>27</v>
      </c>
      <c r="C5" s="10" t="s">
        <v>28</v>
      </c>
      <c r="D5" s="10" t="s">
        <v>29</v>
      </c>
      <c r="E5" s="10" t="s">
        <v>30</v>
      </c>
      <c r="F5" s="10" t="s">
        <v>31</v>
      </c>
    </row>
    <row r="6" spans="1:6" ht="30">
      <c r="A6" s="1">
        <v>413923</v>
      </c>
      <c r="B6" s="10" t="s">
        <v>32</v>
      </c>
      <c r="C6" s="11">
        <v>356.245</v>
      </c>
      <c r="D6" s="11">
        <v>552.53</v>
      </c>
      <c r="E6" s="12">
        <f>D6-C6</f>
        <v>196.28499999999997</v>
      </c>
      <c r="F6" s="13" t="s">
        <v>33</v>
      </c>
    </row>
    <row r="7" spans="1:6" s="19" customFormat="1">
      <c r="A7" s="20"/>
      <c r="B7" s="21"/>
      <c r="C7" s="22"/>
      <c r="D7" s="23"/>
      <c r="E7" s="24"/>
      <c r="F7" s="25"/>
    </row>
    <row r="8" spans="1:6">
      <c r="A8" s="124"/>
      <c r="B8" s="125"/>
      <c r="C8" s="125"/>
      <c r="D8" s="125"/>
      <c r="E8" s="125"/>
      <c r="F8" s="126"/>
    </row>
    <row r="9" spans="1:6">
      <c r="A9" s="127"/>
      <c r="B9" s="128"/>
      <c r="C9" s="128"/>
      <c r="D9" s="128"/>
      <c r="E9" s="128"/>
      <c r="F9" s="129"/>
    </row>
    <row r="10" spans="1:6" ht="32.25" customHeight="1">
      <c r="A10" s="1">
        <v>411939</v>
      </c>
      <c r="B10" s="13" t="s">
        <v>34</v>
      </c>
      <c r="C10" s="15">
        <v>357.16800000000001</v>
      </c>
      <c r="D10" s="15">
        <v>578.01</v>
      </c>
      <c r="E10" s="12">
        <f>D10-C10</f>
        <v>220.84199999999998</v>
      </c>
      <c r="F10" s="13" t="s">
        <v>35</v>
      </c>
    </row>
    <row r="11" spans="1:6" ht="17.25" customHeight="1">
      <c r="A11" s="122" t="s">
        <v>36</v>
      </c>
      <c r="B11" s="123"/>
      <c r="C11" s="14">
        <f>SUM(C10+C6)</f>
        <v>713.41300000000001</v>
      </c>
      <c r="D11" s="15">
        <f>SUM(D10+D6)</f>
        <v>1130.54</v>
      </c>
      <c r="E11" s="33">
        <f>SUM(E10+E6)</f>
        <v>417.12699999999995</v>
      </c>
      <c r="F11" s="8"/>
    </row>
    <row r="12" spans="1:6" s="19" customFormat="1" ht="28.5" customHeight="1">
      <c r="A12" s="29"/>
      <c r="B12" s="29"/>
      <c r="C12" s="30"/>
      <c r="D12" s="31"/>
      <c r="E12" s="16"/>
      <c r="F12" s="29"/>
    </row>
    <row r="13" spans="1:6">
      <c r="A13" s="35" t="s">
        <v>47</v>
      </c>
    </row>
    <row r="14" spans="1:6">
      <c r="A14" t="s">
        <v>43</v>
      </c>
      <c r="E14" s="32">
        <v>56.933999999999997</v>
      </c>
    </row>
    <row r="15" spans="1:6">
      <c r="A15" t="s">
        <v>44</v>
      </c>
      <c r="E15" s="32">
        <v>63.716000000000001</v>
      </c>
    </row>
    <row r="16" spans="1:6" s="19" customFormat="1">
      <c r="A16" s="19" t="s">
        <v>48</v>
      </c>
      <c r="E16" s="34">
        <f>(E14+E15)/3</f>
        <v>40.216666666666669</v>
      </c>
    </row>
    <row r="18" spans="1:6" ht="18.75">
      <c r="A18" s="130" t="s">
        <v>38</v>
      </c>
      <c r="B18" s="130"/>
      <c r="E18" s="28">
        <f>E11+E16</f>
        <v>457.34366666666665</v>
      </c>
    </row>
    <row r="19" spans="1:6" s="19" customFormat="1" ht="18.75">
      <c r="A19" s="19" t="s">
        <v>57</v>
      </c>
      <c r="E19" s="28">
        <v>362.3</v>
      </c>
      <c r="F19" s="19" t="s">
        <v>77</v>
      </c>
    </row>
    <row r="20" spans="1:6" ht="18.75">
      <c r="A20" t="s">
        <v>45</v>
      </c>
      <c r="E20" s="27">
        <f>E18-E19</f>
        <v>95.043666666666638</v>
      </c>
    </row>
    <row r="21" spans="1:6" ht="21">
      <c r="A21" t="s">
        <v>46</v>
      </c>
      <c r="E21" s="40">
        <f>E20/22796.5</f>
        <v>4.1692218834762634E-3</v>
      </c>
    </row>
    <row r="23" spans="1:6">
      <c r="A23" s="19"/>
      <c r="B23" s="19"/>
      <c r="C23" s="19"/>
      <c r="D23" s="42"/>
    </row>
    <row r="24" spans="1:6">
      <c r="A24" s="19"/>
      <c r="B24" s="19"/>
      <c r="C24" s="19"/>
      <c r="D24" s="19"/>
    </row>
    <row r="25" spans="1:6">
      <c r="A25" s="19"/>
      <c r="B25" s="19"/>
      <c r="C25" s="19"/>
      <c r="D25" s="45"/>
    </row>
  </sheetData>
  <sheetProtection selectLockedCells="1" selectUnlockedCells="1"/>
  <mergeCells count="3">
    <mergeCell ref="A11:B11"/>
    <mergeCell ref="A8:F9"/>
    <mergeCell ref="A18:B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K34"/>
  <sheetViews>
    <sheetView workbookViewId="0">
      <selection activeCell="B16" sqref="B16"/>
    </sheetView>
  </sheetViews>
  <sheetFormatPr defaultRowHeight="15"/>
  <cols>
    <col min="1" max="1" width="24.7109375" customWidth="1"/>
    <col min="2" max="2" width="15.85546875" customWidth="1"/>
    <col min="3" max="3" width="13.85546875" customWidth="1"/>
    <col min="4" max="4" width="16.140625" customWidth="1"/>
    <col min="5" max="5" width="11" bestFit="1" customWidth="1"/>
  </cols>
  <sheetData>
    <row r="2" spans="1:5">
      <c r="A2" s="37" t="s">
        <v>75</v>
      </c>
    </row>
    <row r="3" spans="1:5" s="19" customFormat="1"/>
    <row r="4" spans="1:5">
      <c r="A4" t="s">
        <v>40</v>
      </c>
      <c r="B4" t="s">
        <v>37</v>
      </c>
      <c r="C4" t="s">
        <v>41</v>
      </c>
      <c r="D4" t="s">
        <v>42</v>
      </c>
    </row>
    <row r="5" spans="1:5">
      <c r="A5" t="s">
        <v>39</v>
      </c>
      <c r="B5" s="46">
        <v>2780</v>
      </c>
      <c r="C5">
        <v>3.53</v>
      </c>
      <c r="D5" s="26">
        <f t="shared" ref="D5:D10" si="0">B5*C5</f>
        <v>9813.4</v>
      </c>
      <c r="E5" s="64">
        <f>D5/39</f>
        <v>251.62564102564102</v>
      </c>
    </row>
    <row r="6" spans="1:5">
      <c r="A6" t="s">
        <v>49</v>
      </c>
      <c r="B6" s="46">
        <v>9.68</v>
      </c>
      <c r="C6">
        <v>2061.11</v>
      </c>
      <c r="D6" s="26">
        <f t="shared" si="0"/>
        <v>19951.5448</v>
      </c>
      <c r="E6" s="64">
        <f t="shared" ref="E6:E10" si="1">D6/39</f>
        <v>511.57807179487179</v>
      </c>
    </row>
    <row r="7" spans="1:5">
      <c r="A7" s="43" t="s">
        <v>50</v>
      </c>
      <c r="B7" s="46">
        <v>384.49</v>
      </c>
      <c r="C7">
        <v>3.53</v>
      </c>
      <c r="D7" s="26">
        <f t="shared" si="0"/>
        <v>1357.2496999999998</v>
      </c>
      <c r="E7" s="64">
        <f t="shared" si="1"/>
        <v>34.801274358974354</v>
      </c>
    </row>
    <row r="8" spans="1:5">
      <c r="A8" t="s">
        <v>51</v>
      </c>
      <c r="B8" s="46">
        <v>2.2799999999999998</v>
      </c>
      <c r="C8">
        <v>2061.11</v>
      </c>
      <c r="D8" s="26">
        <f t="shared" si="0"/>
        <v>4699.3307999999997</v>
      </c>
      <c r="E8" s="64">
        <f t="shared" si="1"/>
        <v>120.49566153846153</v>
      </c>
    </row>
    <row r="9" spans="1:5" s="19" customFormat="1">
      <c r="A9" s="44" t="s">
        <v>54</v>
      </c>
      <c r="B9" s="39">
        <v>0.98</v>
      </c>
      <c r="C9" s="19">
        <v>24.08</v>
      </c>
      <c r="D9" s="26">
        <f t="shared" si="0"/>
        <v>23.598399999999998</v>
      </c>
      <c r="E9" s="64">
        <f t="shared" si="1"/>
        <v>0.60508717948717938</v>
      </c>
    </row>
    <row r="10" spans="1:5">
      <c r="A10" t="s">
        <v>52</v>
      </c>
      <c r="B10">
        <v>1</v>
      </c>
      <c r="C10">
        <v>375</v>
      </c>
      <c r="D10" s="26">
        <f t="shared" si="0"/>
        <v>375</v>
      </c>
      <c r="E10" s="64">
        <f t="shared" si="1"/>
        <v>9.615384615384615</v>
      </c>
    </row>
    <row r="11" spans="1:5" s="19" customFormat="1">
      <c r="A11" s="19" t="s">
        <v>76</v>
      </c>
      <c r="D11" s="26">
        <f>(B16*1.2%)*39</f>
        <v>256.08960000000002</v>
      </c>
      <c r="E11" s="41">
        <f>D11/39</f>
        <v>6.5664000000000007</v>
      </c>
    </row>
    <row r="12" spans="1:5">
      <c r="A12" t="s">
        <v>36</v>
      </c>
      <c r="D12" s="36">
        <f>SUM(D5:D11)</f>
        <v>36476.213299999996</v>
      </c>
    </row>
    <row r="14" spans="1:5" ht="18.75">
      <c r="A14" t="s">
        <v>53</v>
      </c>
      <c r="D14" s="38">
        <f>D12/39</f>
        <v>935.28752051282038</v>
      </c>
    </row>
    <row r="16" spans="1:5">
      <c r="A16" t="s">
        <v>55</v>
      </c>
      <c r="B16">
        <v>547.20000000000005</v>
      </c>
    </row>
    <row r="19" spans="6:9">
      <c r="F19" s="51"/>
      <c r="I19" s="51"/>
    </row>
    <row r="20" spans="6:9">
      <c r="F20" s="51"/>
      <c r="I20" s="51"/>
    </row>
    <row r="21" spans="6:9">
      <c r="F21" s="51"/>
      <c r="I21" s="51"/>
    </row>
    <row r="22" spans="6:9">
      <c r="F22" s="51"/>
      <c r="I22" s="51"/>
    </row>
    <row r="23" spans="6:9">
      <c r="F23" s="51"/>
      <c r="I23" s="51"/>
    </row>
    <row r="24" spans="6:9">
      <c r="F24" s="51"/>
      <c r="I24" s="51"/>
    </row>
    <row r="25" spans="6:9">
      <c r="F25" s="51"/>
    </row>
    <row r="31" spans="6:9">
      <c r="I31" s="51"/>
    </row>
    <row r="34" spans="11:11">
      <c r="K34" s="5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Справка</vt:lpstr>
      <vt:lpstr>Общедомовые вода</vt:lpstr>
      <vt:lpstr>Мусор</vt:lpstr>
      <vt:lpstr>ОПУ ТЭ</vt:lpstr>
      <vt:lpstr>Паркинг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HP</cp:lastModifiedBy>
  <cp:lastPrinted>2018-01-14T06:50:00Z</cp:lastPrinted>
  <dcterms:created xsi:type="dcterms:W3CDTF">2017-07-04T11:47:04Z</dcterms:created>
  <dcterms:modified xsi:type="dcterms:W3CDTF">2018-01-15T14:26:11Z</dcterms:modified>
</cp:coreProperties>
</file>