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730" windowHeight="1176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45621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" i="2" l="1"/>
  <c r="F7" i="2" s="1"/>
  <c r="F8" i="2" s="1"/>
  <c r="E2" i="5"/>
  <c r="E8" i="4"/>
  <c r="E9" i="4" s="1"/>
  <c r="D6" i="4"/>
  <c r="F8" i="3"/>
  <c r="C7" i="4" s="1"/>
  <c r="E7" i="4" s="1"/>
  <c r="E7" i="3"/>
  <c r="H11" i="1"/>
  <c r="E11" i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6" i="4" l="1"/>
  <c r="C6" i="4"/>
  <c r="H12" i="1"/>
  <c r="C5" i="4" s="1"/>
  <c r="E5" i="4" s="1"/>
  <c r="E13" i="4" s="1"/>
  <c r="E21" i="4" s="1"/>
</calcChain>
</file>

<file path=xl/sharedStrings.xml><?xml version="1.0" encoding="utf-8"?>
<sst xmlns="http://schemas.openxmlformats.org/spreadsheetml/2006/main" count="80" uniqueCount="58">
  <si>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</si>
  <si>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</si>
  <si>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</si>
  <si>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</si>
  <si>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</si>
  <si>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</si>
  <si>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</si>
  <si>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</si>
  <si>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</si>
  <si>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</si>
  <si>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</si>
  <si>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</si>
  <si>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</si>
  <si>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</si>
  <si>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</si>
  <si>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</si>
  <si>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</si>
  <si>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</si>
  <si>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</si>
  <si>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</si>
  <si>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</si>
  <si>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</si>
  <si>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</si>
  <si>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</si>
  <si>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</si>
  <si>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</si>
  <si>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</si>
  <si>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</si>
  <si>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</si>
  <si>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</si>
  <si>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</si>
  <si>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</si>
  <si>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</si>
  <si>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</si>
  <si>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</si>
  <si>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</si>
  <si>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</si>
  <si>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</si>
  <si>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</si>
  <si>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</si>
  <si>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</si>
  <si>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</si>
  <si>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</si>
  <si>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</si>
  <si>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</si>
  <si>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</si>
  <si>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</si>
  <si>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</si>
  <si>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</si>
  <si>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 с января по август</t>
  </si>
  <si>
    <t>Налог УСН</t>
  </si>
  <si>
    <t>38932,71- свет</t>
  </si>
  <si>
    <t>30513,37- тепло</t>
  </si>
  <si>
    <t>сумма 64446,08/115=603,88- общий долг</t>
  </si>
  <si>
    <r>
      <t>603,88/6(пол.года до 06.18.)=</t>
    </r>
    <r>
      <rPr>
        <b/>
        <sz val="11"/>
        <color indexed="8"/>
        <rFont val="Arial"/>
        <family val="2"/>
        <charset val="204"/>
      </rPr>
      <t>100,65</t>
    </r>
  </si>
  <si>
    <t>Расход электро-энергии с учетом потерь</t>
    <phoneticPr fontId="2" type="noConversion"/>
  </si>
  <si>
    <t>Март</t>
  </si>
  <si>
    <t>ОТЧЕТ за Март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</si>
</sst>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u val="singleAccounting"/>
      <sz val="14"/>
      <color indexed="8"/>
      <name val="Arial"/>
      <family val="2"/>
    </font>
    <font>
      <b/>
      <sz val="14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17" fillId="0" borderId="0" xfId="0" applyFont="1"/>
    <xf numFmtId="43" fontId="18" fillId="0" borderId="0" xfId="0" applyNumberFormat="1" applyFont="1"/>
    <xf numFmtId="1" fontId="4" fillId="0" borderId="2" xfId="0" applyNumberFormat="1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15"/>
  <sheetViews>
    <sheetView topLeftCell="A10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8" width="23.140625" style="3" customWidth="1"/>
    <col min="9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H1" s="20">
        <v>43182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H3" s="4" t="s">
        <v>56</v>
      </c>
    </row>
    <row r="4" spans="1:10" ht="19.5" thickBot="1" x14ac:dyDescent="0.35">
      <c r="A4" s="44" t="s">
        <v>1</v>
      </c>
      <c r="B4" s="40" t="s">
        <v>2</v>
      </c>
      <c r="C4" s="40" t="s">
        <v>3</v>
      </c>
      <c r="D4" s="40"/>
      <c r="E4" s="47" t="s">
        <v>4</v>
      </c>
      <c r="F4" s="47" t="s">
        <v>5</v>
      </c>
      <c r="G4" s="40" t="s">
        <v>6</v>
      </c>
      <c r="H4" s="40" t="s">
        <v>55</v>
      </c>
    </row>
    <row r="5" spans="1:10" ht="19.5" thickBot="1" x14ac:dyDescent="0.35">
      <c r="A5" s="45"/>
      <c r="B5" s="40"/>
      <c r="C5" s="40"/>
      <c r="D5" s="40"/>
      <c r="E5" s="45"/>
      <c r="F5" s="45"/>
      <c r="G5" s="40"/>
      <c r="H5" s="40"/>
    </row>
    <row r="6" spans="1:10" ht="38.1" customHeight="1" thickBot="1" x14ac:dyDescent="0.35">
      <c r="A6" s="46"/>
      <c r="B6" s="40"/>
      <c r="C6" s="7" t="s">
        <v>7</v>
      </c>
      <c r="D6" s="8" t="s">
        <v>8</v>
      </c>
      <c r="E6" s="46"/>
      <c r="F6" s="46"/>
      <c r="G6" s="40"/>
      <c r="H6" s="40"/>
    </row>
    <row r="7" spans="1:10" ht="61.5" customHeight="1" thickBot="1" x14ac:dyDescent="0.35">
      <c r="A7" s="9" t="s">
        <v>12</v>
      </c>
      <c r="B7" s="10" t="s">
        <v>13</v>
      </c>
      <c r="C7" s="10">
        <v>3856</v>
      </c>
      <c r="D7" s="10">
        <v>3894</v>
      </c>
      <c r="E7" s="11">
        <f>D7-C7</f>
        <v>38</v>
      </c>
      <c r="F7" s="10" t="s">
        <v>14</v>
      </c>
      <c r="G7" s="11">
        <f>E7*40</f>
        <v>1520</v>
      </c>
      <c r="H7" s="37">
        <f>G7*1.06492</f>
        <v>1618.6784000000002</v>
      </c>
    </row>
    <row r="8" spans="1:10" ht="61.5" customHeight="1" thickBot="1" x14ac:dyDescent="0.35">
      <c r="A8" s="13" t="s">
        <v>15</v>
      </c>
      <c r="B8" s="10" t="s">
        <v>16</v>
      </c>
      <c r="C8" s="10">
        <v>5160</v>
      </c>
      <c r="D8" s="10">
        <v>5281</v>
      </c>
      <c r="E8" s="11">
        <f>D8-C8</f>
        <v>121</v>
      </c>
      <c r="F8" s="10" t="s">
        <v>17</v>
      </c>
      <c r="G8" s="11">
        <f>E8*30</f>
        <v>3630</v>
      </c>
      <c r="H8" s="37">
        <f t="shared" ref="H8:H11" si="0">G8*1.06492</f>
        <v>3865.6596000000004</v>
      </c>
    </row>
    <row r="9" spans="1:10" ht="61.5" customHeight="1" thickBot="1" x14ac:dyDescent="0.35">
      <c r="A9" s="13" t="s">
        <v>18</v>
      </c>
      <c r="B9" s="10" t="s">
        <v>19</v>
      </c>
      <c r="C9" s="10">
        <v>3097</v>
      </c>
      <c r="D9" s="10">
        <v>3121</v>
      </c>
      <c r="E9" s="11">
        <f>D9-C9</f>
        <v>24</v>
      </c>
      <c r="F9" s="10" t="s">
        <v>17</v>
      </c>
      <c r="G9" s="11">
        <f>E9*30</f>
        <v>720</v>
      </c>
      <c r="H9" s="37">
        <f t="shared" si="0"/>
        <v>766.74240000000009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4854</v>
      </c>
      <c r="D10" s="10">
        <v>4868</v>
      </c>
      <c r="E10" s="11">
        <f>D10-C10</f>
        <v>14</v>
      </c>
      <c r="F10" s="10">
        <v>1</v>
      </c>
      <c r="G10" s="11">
        <f>E10</f>
        <v>14</v>
      </c>
      <c r="H10" s="37">
        <f t="shared" si="0"/>
        <v>14.908880000000002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H11" s="37">
        <f t="shared" si="0"/>
        <v>0</v>
      </c>
      <c r="I11" s="14"/>
    </row>
    <row r="12" spans="1:10" ht="18" customHeight="1" thickBot="1" x14ac:dyDescent="0.35">
      <c r="A12" s="41" t="s">
        <v>9</v>
      </c>
      <c r="B12" s="42"/>
      <c r="C12" s="42"/>
      <c r="D12" s="42"/>
      <c r="E12" s="42"/>
      <c r="F12" s="43"/>
      <c r="G12" s="38"/>
      <c r="H12" s="39">
        <f>SUM(H7:H11)</f>
        <v>6265.9892800000007</v>
      </c>
    </row>
    <row r="15" spans="1:10" x14ac:dyDescent="0.3">
      <c r="A15" s="3" t="s">
        <v>10</v>
      </c>
      <c r="C15" s="3" t="s">
        <v>11</v>
      </c>
    </row>
  </sheetData>
  <mergeCells count="8">
    <mergeCell ref="H4:H6"/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43182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56</v>
      </c>
    </row>
    <row r="4" spans="1:7" ht="17.100000000000001" customHeight="1" thickBot="1" x14ac:dyDescent="0.35">
      <c r="A4" s="44" t="s">
        <v>1</v>
      </c>
      <c r="B4" s="40" t="s">
        <v>2</v>
      </c>
      <c r="C4" s="40" t="s">
        <v>25</v>
      </c>
      <c r="D4" s="40"/>
      <c r="E4" s="47" t="s">
        <v>4</v>
      </c>
      <c r="F4" s="40" t="s">
        <v>30</v>
      </c>
    </row>
    <row r="5" spans="1:7" ht="19.5" thickBot="1" x14ac:dyDescent="0.35">
      <c r="A5" s="45"/>
      <c r="B5" s="40"/>
      <c r="C5" s="40"/>
      <c r="D5" s="40"/>
      <c r="E5" s="45"/>
      <c r="F5" s="40"/>
    </row>
    <row r="6" spans="1:7" ht="19.5" thickBot="1" x14ac:dyDescent="0.35">
      <c r="A6" s="46"/>
      <c r="B6" s="40"/>
      <c r="C6" s="7" t="s">
        <v>7</v>
      </c>
      <c r="D6" s="8" t="s">
        <v>8</v>
      </c>
      <c r="E6" s="46"/>
      <c r="F6" s="40"/>
    </row>
    <row r="7" spans="1:7" ht="61.5" customHeight="1" thickBot="1" x14ac:dyDescent="0.35">
      <c r="A7" s="9" t="s">
        <v>26</v>
      </c>
      <c r="B7" s="10" t="s">
        <v>27</v>
      </c>
      <c r="C7" s="10">
        <v>781</v>
      </c>
      <c r="D7" s="10">
        <v>792</v>
      </c>
      <c r="E7" s="11">
        <f>D7-C7</f>
        <v>11</v>
      </c>
      <c r="F7" s="11">
        <f>E7</f>
        <v>11</v>
      </c>
      <c r="G7" s="12"/>
    </row>
    <row r="8" spans="1:7" ht="18" customHeight="1" thickBot="1" x14ac:dyDescent="0.35">
      <c r="A8" s="41" t="s">
        <v>9</v>
      </c>
      <c r="B8" s="42"/>
      <c r="C8" s="42"/>
      <c r="D8" s="42"/>
      <c r="E8" s="42"/>
      <c r="F8" s="19">
        <f>SUM(F7:F7)</f>
        <v>11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1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43182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56</v>
      </c>
    </row>
    <row r="4" spans="1:7" ht="17.100000000000001" customHeight="1" thickBot="1" x14ac:dyDescent="0.35">
      <c r="A4" s="44" t="s">
        <v>1</v>
      </c>
      <c r="B4" s="40" t="s">
        <v>2</v>
      </c>
      <c r="C4" s="40" t="s">
        <v>31</v>
      </c>
      <c r="D4" s="40"/>
      <c r="E4" s="48" t="s">
        <v>46</v>
      </c>
      <c r="F4" s="49"/>
    </row>
    <row r="5" spans="1:7" ht="19.5" thickBot="1" x14ac:dyDescent="0.35">
      <c r="A5" s="45"/>
      <c r="B5" s="40"/>
      <c r="C5" s="40"/>
      <c r="D5" s="40"/>
      <c r="E5" s="50"/>
      <c r="F5" s="51"/>
    </row>
    <row r="6" spans="1:7" ht="19.5" thickBot="1" x14ac:dyDescent="0.35">
      <c r="A6" s="46"/>
      <c r="B6" s="40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808.26</v>
      </c>
      <c r="D7" s="10">
        <v>839.57</v>
      </c>
      <c r="E7" s="11">
        <f>D7-C7</f>
        <v>31.310000000000059</v>
      </c>
      <c r="F7" s="11">
        <v>35.99</v>
      </c>
      <c r="G7" s="12"/>
    </row>
    <row r="8" spans="1:7" ht="18" customHeight="1" thickBot="1" x14ac:dyDescent="0.35">
      <c r="A8" s="41" t="s">
        <v>9</v>
      </c>
      <c r="B8" s="42"/>
      <c r="C8" s="42"/>
      <c r="D8" s="42"/>
      <c r="E8" s="42"/>
      <c r="F8" s="19">
        <f>SUM(F7:F7)</f>
        <v>35.99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21"/>
  <sheetViews>
    <sheetView tabSelected="1" workbookViewId="0">
      <selection activeCell="H14" sqref="H14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52" t="s">
        <v>57</v>
      </c>
      <c r="B1" s="52"/>
      <c r="C1" s="52"/>
      <c r="D1" s="52"/>
      <c r="E1" s="52"/>
    </row>
    <row r="2" spans="1:5" ht="15.75" x14ac:dyDescent="0.25">
      <c r="A2" s="52" t="s">
        <v>33</v>
      </c>
      <c r="B2" s="52"/>
      <c r="C2" s="52"/>
      <c r="D2" s="52"/>
      <c r="E2" s="52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Электричество!H12</f>
        <v>6265.9892800000007</v>
      </c>
      <c r="D5" s="27">
        <v>5.04</v>
      </c>
      <c r="E5" s="27">
        <f>C5*D5/115</f>
        <v>274.61379105391308</v>
      </c>
    </row>
    <row r="6" spans="1:5" ht="15" outlineLevel="1" x14ac:dyDescent="0.2">
      <c r="A6" s="25">
        <v>2</v>
      </c>
      <c r="B6" s="26" t="s">
        <v>40</v>
      </c>
      <c r="C6" s="27">
        <f>Вода!F8</f>
        <v>11</v>
      </c>
      <c r="D6" s="27">
        <f>24.08+28.86</f>
        <v>52.94</v>
      </c>
      <c r="E6" s="27">
        <f>C6*D6/115</f>
        <v>5.0638260869565208</v>
      </c>
    </row>
    <row r="7" spans="1:5" ht="15" outlineLevel="1" x14ac:dyDescent="0.2">
      <c r="A7" s="25">
        <v>3</v>
      </c>
      <c r="B7" s="26" t="s">
        <v>41</v>
      </c>
      <c r="C7" s="27">
        <f>Тепло!F8</f>
        <v>35.99</v>
      </c>
      <c r="D7" s="27">
        <v>2061.11</v>
      </c>
      <c r="E7" s="27">
        <f>C7*D7/115</f>
        <v>645.03781652173927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50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938.7154336626088</v>
      </c>
    </row>
    <row r="16" spans="1:5" x14ac:dyDescent="0.2">
      <c r="B16" s="21" t="s">
        <v>51</v>
      </c>
    </row>
    <row r="17" spans="2:5" x14ac:dyDescent="0.2">
      <c r="B17" s="21" t="s">
        <v>52</v>
      </c>
    </row>
    <row r="18" spans="2:5" x14ac:dyDescent="0.2">
      <c r="B18" s="21" t="s">
        <v>53</v>
      </c>
    </row>
    <row r="19" spans="2:5" ht="15" x14ac:dyDescent="0.25">
      <c r="B19" s="21" t="s">
        <v>54</v>
      </c>
    </row>
    <row r="21" spans="2:5" ht="20.25" x14ac:dyDescent="0.4">
      <c r="D21" s="35" t="s">
        <v>9</v>
      </c>
      <c r="E21" s="36">
        <f>E13+100.65</f>
        <v>1039.3654336626089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E2"/>
  <sheetViews>
    <sheetView workbookViewId="0">
      <selection activeCell="E3" sqref="E3"/>
    </sheetView>
  </sheetViews>
  <sheetFormatPr defaultColWidth="8.85546875" defaultRowHeight="15" x14ac:dyDescent="0.25"/>
  <sheetData>
    <row r="2" spans="1:5" x14ac:dyDescent="0.25">
      <c r="A2" t="s">
        <v>49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2018-03-23T13:11:31Z</dcterms:modified>
</cp:coreProperties>
</file>